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Réseau BS\60-DGEO_Ressources_humaines\40-Organisation_specifique_travail\2013-2026_Organisation spécifique travail\"/>
    </mc:Choice>
  </mc:AlternateContent>
  <xr:revisionPtr revIDLastSave="0" documentId="13_ncr:1_{DE803FE8-7F19-4347-878B-07B93F2F611C}" xr6:coauthVersionLast="47" xr6:coauthVersionMax="47" xr10:uidLastSave="{00000000-0000-0000-0000-000000000000}"/>
  <bookViews>
    <workbookView xWindow="-120" yWindow="-120" windowWidth="29040" windowHeight="17640" activeTab="1" xr2:uid="{851B3282-161B-40EE-9055-7A42B7949DF9}"/>
  </bookViews>
  <sheets>
    <sheet name="Informations" sheetId="1" r:id="rId1"/>
    <sheet name="Année non bissextiles" sheetId="2" r:id="rId2"/>
    <sheet name="Années bissextil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6" i="2" l="1"/>
  <c r="V23" i="2" s="1"/>
  <c r="K29" i="2"/>
  <c r="M29" i="2" s="1"/>
  <c r="I29" i="2"/>
  <c r="G29" i="2"/>
  <c r="I24" i="2"/>
  <c r="G24" i="2"/>
  <c r="K24" i="2" s="1"/>
  <c r="G23" i="2"/>
  <c r="G25" i="2" s="1"/>
  <c r="M29" i="3"/>
  <c r="K29" i="3"/>
  <c r="I29" i="3"/>
  <c r="G29" i="3"/>
  <c r="I24" i="3"/>
  <c r="G24" i="3" s="1"/>
  <c r="K24" i="3" s="1"/>
  <c r="G23" i="3"/>
  <c r="K23" i="3" s="1"/>
  <c r="R16" i="3"/>
  <c r="V23" i="3" s="1"/>
  <c r="AA23" i="2" l="1"/>
  <c r="AA24" i="2"/>
  <c r="K25" i="2"/>
  <c r="I25" i="2"/>
  <c r="G30" i="2" s="1"/>
  <c r="K23" i="2"/>
  <c r="I23" i="2"/>
  <c r="R19" i="2" s="1"/>
  <c r="AA23" i="3"/>
  <c r="AA24" i="3"/>
  <c r="I23" i="3"/>
  <c r="R19" i="3" s="1"/>
  <c r="G25" i="3"/>
  <c r="G31" i="2" l="1"/>
  <c r="I31" i="2" s="1"/>
  <c r="K30" i="2"/>
  <c r="I30" i="2"/>
  <c r="K25" i="3"/>
  <c r="I25" i="3"/>
  <c r="G30" i="3" s="1"/>
  <c r="K31" i="2" l="1"/>
  <c r="M31" i="2" s="1"/>
  <c r="M30" i="2"/>
  <c r="G31" i="3"/>
  <c r="I31" i="3" s="1"/>
  <c r="K30" i="3"/>
  <c r="I30" i="3"/>
  <c r="K31" i="3" l="1"/>
  <c r="M31" i="3" s="1"/>
  <c r="M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2" authorId="0" shapeId="0" xr:uid="{757A6E41-D7AF-4C58-92CF-50CFDEA8DC80}">
      <text>
        <r>
          <rPr>
            <sz val="10"/>
            <color indexed="81"/>
            <rFont val="Arial"/>
            <family val="2"/>
          </rPr>
          <t>Les dates du congé payé conformément à l'art. 123 RLPers sont confirmées officiellement chaque début d'année civile. Les dates indiquées dans le tableau ne sont pas définitives et peuvent être modifiées.</t>
        </r>
      </text>
    </comment>
    <comment ref="I22" authorId="0" shapeId="0" xr:uid="{5D3F1C3D-ABE8-4DF9-A6C6-D3947A61886B}">
      <text>
        <r>
          <rPr>
            <sz val="10"/>
            <color indexed="81"/>
            <rFont val="Arial"/>
            <family val="2"/>
          </rPr>
          <t>Le droit aux vacances est proportionnel au taux d'activité. Cette colonne indique le solde de jours de vacances pour la période sélectionnée selon le taux d'activité défini plus haut. 
Exemple : un collaborateur à 50% pour l'année entière aura un un droit aux vacances pour l'année de 25 jours, chacun durant 4h09 (soit 50% de 8h18). Cette colonne indiquera 25.</t>
        </r>
        <r>
          <rPr>
            <sz val="8"/>
            <color indexed="81"/>
            <rFont val="Tahoma"/>
            <family val="2"/>
          </rPr>
          <t xml:space="preserve">
</t>
        </r>
      </text>
    </comment>
    <comment ref="K22" authorId="0" shapeId="0" xr:uid="{FB49DDBA-9882-4621-82BF-A5E589881B19}">
      <text>
        <r>
          <rPr>
            <sz val="10"/>
            <color indexed="81"/>
            <rFont val="Arial"/>
            <family val="2"/>
          </rPr>
          <t>Le droit aux vacances est proportionnel au taux d'activité. Cette colonne indique le solde de jours entiers, soit de jours d'une durée de 8h18. Si l'affichage des vacances est paramétré en jours dans Mobatime, c'est le chiffre qui apparaitra. 
Exemple : un collaborateur à 50% pour l'année entière verra s'afficher 12.5, soit 50% de 25 jours.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2" authorId="0" shapeId="0" xr:uid="{D1D7E725-3503-43C5-B458-6797206F81C1}">
      <text>
        <r>
          <rPr>
            <sz val="10"/>
            <color indexed="81"/>
            <rFont val="Arial"/>
            <family val="2"/>
          </rPr>
          <t>Les dates du congé payé conformément à l'art. 123 RLPers sont confirmées officiellement chaque début d'année civile. Les dates indiquées dans le tableau ne sont pas définitives et peuvent être modifiées.</t>
        </r>
      </text>
    </comment>
    <comment ref="I22" authorId="0" shapeId="0" xr:uid="{C0E62CB1-7963-44D3-BF65-7FA1F2843BA4}">
      <text>
        <r>
          <rPr>
            <sz val="10"/>
            <color indexed="81"/>
            <rFont val="Arial"/>
            <family val="2"/>
          </rPr>
          <t>Le droit aux vacances est proportionnel au taux d'activité. Cette colonne indique le solde de jours de vacances pour la période sélectionnée selon le taux d'activité défini plus haut. 
Exemple : un collaborateur à 50% pour l'année entière aura un un droit aux vacances pour l'année de 25 jours, chacun durant 4h09 (soit 50% de 8h18). Cette colonne indiquera 25.</t>
        </r>
        <r>
          <rPr>
            <sz val="8"/>
            <color indexed="81"/>
            <rFont val="Tahoma"/>
            <family val="2"/>
          </rPr>
          <t xml:space="preserve">
</t>
        </r>
      </text>
    </comment>
    <comment ref="K22" authorId="0" shapeId="0" xr:uid="{B7E3E111-8AA1-4AF4-AD6D-BA581318454E}">
      <text>
        <r>
          <rPr>
            <sz val="10"/>
            <color indexed="81"/>
            <rFont val="Arial"/>
            <family val="2"/>
          </rPr>
          <t>Le droit aux vacances est proportionnel au taux d'activité. Cette colonne indique le solde de jours entiers, soit de jours d'une durée de 8h18. Si l'affichage des vacances est paramétré en jours dans Mobatime, c'est le chiffre qui apparaitra. 
Exemple : un collaborateur à 50% pour l'année entière verra s'afficher 12.5, soit 50% de 25 jours.</t>
        </r>
      </text>
    </comment>
  </commentList>
</comments>
</file>

<file path=xl/sharedStrings.xml><?xml version="1.0" encoding="utf-8"?>
<sst xmlns="http://schemas.openxmlformats.org/spreadsheetml/2006/main" count="100" uniqueCount="52">
  <si>
    <t xml:space="preserve">Définitions </t>
  </si>
  <si>
    <t>Ce fichier est un outil pour les collaborateurs soumis à l'horaire annualisé. Il leur permet de calculer le nombre d'heures dues entre deux dates d'une même année civile. De plus, il permet de calculer le nombre d'heures excédentaires à effectuer afin d'obtenir les congés souhaités supplémentaires aux vacances contractuelles (typiquement lorsqu'un établissement scolaire ferme durant les vacances scolaires).</t>
  </si>
  <si>
    <t>1 . Afin d'utiliser ce fichier, il est nécessaire d'avoir en sa possession les éléments suivants</t>
  </si>
  <si>
    <t>Le taux d'activité</t>
  </si>
  <si>
    <t>La date de début du contrat (si en cours d'année)</t>
  </si>
  <si>
    <t>La date de fin du contrat (si en cours d'année)</t>
  </si>
  <si>
    <t>Le nombre de jours de vacances contractuels pour l'année entière</t>
  </si>
  <si>
    <t>Le nombre de jours de congé supplémentaires souhaités pour la période sélectionnée</t>
  </si>
  <si>
    <t>2 . Une fois ces éléments connus, il faut sélectionner l'onglet correspondant à l'année pour laquelle le nombre d'heures dues souhaite être connu selon si elle est bissextile ou non</t>
  </si>
  <si>
    <t>Liste des années bissextiles (indiquées en bleu dans le tableau) :</t>
  </si>
  <si>
    <t>3. Saisie des données</t>
  </si>
  <si>
    <t>Dans la partie orangée, les données peuvent être saisies. A noter que le tableau ne permet pas de calculer le nombre d'heures dues à cheval sur plusieurs années civiles, c'est pourquoi la date de début et la date de fin du contrat doivent être dans la même année civile.</t>
  </si>
  <si>
    <t>4. Résultat</t>
  </si>
  <si>
    <t>Les données ainsi complétées, les heures dues (en rouge et gras dans le tableau) vont se mettre à jour automatiquement. Ce nombre d'heures correspond au nombre d'heures dues contractuelles. Le tableau "récapitulation des heures à effectuer" indique le nombre d'heures et/ou minutes à effectuer pour obtenir les congés supplémentaires souhaités.</t>
  </si>
  <si>
    <t>Nouvel An</t>
  </si>
  <si>
    <t>Pâques</t>
  </si>
  <si>
    <t>Ascension</t>
  </si>
  <si>
    <t>Pentecôte</t>
  </si>
  <si>
    <t>Fête nationale</t>
  </si>
  <si>
    <t>Jeûne fédéral</t>
  </si>
  <si>
    <t>Noël</t>
  </si>
  <si>
    <t>Congé payé</t>
  </si>
  <si>
    <t>cellules modifiables</t>
  </si>
  <si>
    <t>Date de début du contrat (jj.mm.aaaa) :</t>
  </si>
  <si>
    <t>=&gt; total de jours ouvrables pour la période choisie :</t>
  </si>
  <si>
    <t>jours</t>
  </si>
  <si>
    <t>Date de fin du contrat (jj.mm.aaaa) :</t>
  </si>
  <si>
    <t>Taux d'activité :</t>
  </si>
  <si>
    <t>Droit aux vacances contractuel (en jours pour l'année) :</t>
  </si>
  <si>
    <t>=&gt; solde pour la période indiquée :</t>
  </si>
  <si>
    <t>Nombre de jours de congé supplémentaires aux vacances souhaités (pour la période indiquée) :</t>
  </si>
  <si>
    <t>Récapitulation soldes vacances/congés</t>
  </si>
  <si>
    <t>heures (centième)</t>
  </si>
  <si>
    <t>jours (au taux d'activité)</t>
  </si>
  <si>
    <t>jours entiers (8h18)</t>
  </si>
  <si>
    <t>Total heures dues entre la date de début  et la date de fin du contrat</t>
  </si>
  <si>
    <t>Solde contractuel de vacances pour la durée définie par les dates indiquées :</t>
  </si>
  <si>
    <t>=&gt;</t>
  </si>
  <si>
    <t>heures</t>
  </si>
  <si>
    <t>Heures excédentaires planifiées pour la durée définie par les dates indiquées :</t>
  </si>
  <si>
    <t>minutes</t>
  </si>
  <si>
    <t>Solde total de vacances et congé supplémentaires pour la durée définie par les dates indiquées :</t>
  </si>
  <si>
    <t>Récapitulation des heures à effectuer</t>
  </si>
  <si>
    <t>par jour</t>
  </si>
  <si>
    <t>par semaine</t>
  </si>
  <si>
    <t>en centième</t>
  </si>
  <si>
    <t>en heures et minutes</t>
  </si>
  <si>
    <t>Nombre d'heures dues contractuelles (en centième) :</t>
  </si>
  <si>
    <t>Nombre d'heures à effectuer pour obtenir les jours de congé supplémentaires souhaités (en centième) :</t>
  </si>
  <si>
    <t>Excédent à effectuer pour obtenir les congés supplémentaires souhaités</t>
  </si>
  <si>
    <t>Taux d'activité contractuel :</t>
  </si>
  <si>
    <t>Jours fériés 2015 - 2026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</si>
</sst>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
    <numFmt numFmtId="166" formatCode="[h]:mm"/>
  </numFmts>
  <fonts count="15" x14ac:knownFonts="1">
    <font>
      <sz val="11"/>
      <color theme="1"/>
      <name val="Calibri"/>
      <family val="2"/>
      <scheme val="minor"/>
    </font>
    <font>
      <b/>
      <u/>
      <sz val="11"/>
      <color theme="1"/>
      <name val="Arial"/>
      <family val="2"/>
    </font>
    <font>
      <sz val="11"/>
      <color theme="1"/>
      <name val="Arial"/>
      <family val="2"/>
    </font>
    <font>
      <b/>
      <sz val="11"/>
      <color theme="1"/>
      <name val="Arial"/>
      <family val="2"/>
    </font>
    <font>
      <sz val="11"/>
      <name val="Arial"/>
      <family val="2"/>
    </font>
    <font>
      <b/>
      <sz val="11"/>
      <color theme="4"/>
      <name val="Arial"/>
      <family val="2"/>
    </font>
    <font>
      <b/>
      <sz val="14"/>
      <color rgb="FFFF0000"/>
      <name val="Arial"/>
      <family val="2"/>
    </font>
    <font>
      <b/>
      <sz val="11"/>
      <color rgb="FFFF0000"/>
      <name val="Arial"/>
      <family val="2"/>
    </font>
    <font>
      <b/>
      <sz val="12"/>
      <color theme="1"/>
      <name val="Arial"/>
      <family val="2"/>
    </font>
    <font>
      <sz val="11"/>
      <color theme="0" tint="-0.249977111117893"/>
      <name val="Arial"/>
      <family val="2"/>
    </font>
    <font>
      <b/>
      <sz val="14"/>
      <color theme="1"/>
      <name val="Arial"/>
      <family val="2"/>
    </font>
    <font>
      <i/>
      <u/>
      <sz val="11"/>
      <color theme="1"/>
      <name val="Arial"/>
      <family val="2"/>
    </font>
    <font>
      <b/>
      <sz val="22"/>
      <color rgb="FFFF0000"/>
      <name val="Arial"/>
      <family val="2"/>
    </font>
    <font>
      <sz val="10"/>
      <color indexed="81"/>
      <name val="Arial"/>
      <family val="2"/>
    </font>
    <font>
      <sz val="8"/>
      <color indexed="81"/>
      <name val="Tahoma"/>
      <family val="2"/>
    </font>
  </fonts>
  <fills count="3">
    <fill>
      <patternFill patternType="none"/>
    </fill>
    <fill>
      <patternFill patternType="gray125"/>
    </fill>
    <fill>
      <patternFill patternType="solid">
        <fgColor rgb="FFFFC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s>
  <cellStyleXfs count="1">
    <xf numFmtId="0" fontId="0" fillId="0" borderId="0"/>
  </cellStyleXfs>
  <cellXfs count="178">
    <xf numFmtId="0" fontId="0" fillId="0" borderId="0" xfId="0"/>
    <xf numFmtId="0" fontId="1" fillId="0" borderId="0" xfId="0" applyFont="1"/>
    <xf numFmtId="0" fontId="2" fillId="0" borderId="0" xfId="0" applyFont="1" applyAlignment="1">
      <alignment horizontal="center" vertical="center"/>
    </xf>
    <xf numFmtId="0" fontId="2" fillId="0" borderId="0" xfId="0" applyFont="1"/>
    <xf numFmtId="0" fontId="2" fillId="0" borderId="0" xfId="0" applyFont="1" applyAlignment="1">
      <alignment horizontal="left" wrapText="1"/>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vertical="center"/>
    </xf>
    <xf numFmtId="0" fontId="3" fillId="0" borderId="0" xfId="0" applyFont="1"/>
    <xf numFmtId="0" fontId="2" fillId="0" borderId="0" xfId="0" applyFont="1" applyAlignment="1">
      <alignment horizontal="left" vertical="center"/>
    </xf>
    <xf numFmtId="0" fontId="6" fillId="0" borderId="0" xfId="0" applyFont="1"/>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2" fontId="2" fillId="0" borderId="0" xfId="0" applyNumberFormat="1" applyFont="1" applyAlignment="1">
      <alignment vertical="center"/>
    </xf>
    <xf numFmtId="0" fontId="2" fillId="0" borderId="0" xfId="0" applyFont="1" applyAlignment="1">
      <alignment vertical="center"/>
    </xf>
    <xf numFmtId="0" fontId="3" fillId="0" borderId="18" xfId="0" applyFont="1" applyBorder="1" applyAlignment="1">
      <alignment horizontal="center"/>
    </xf>
    <xf numFmtId="0" fontId="3" fillId="0" borderId="25" xfId="0" applyFont="1" applyBorder="1" applyAlignment="1">
      <alignment horizontal="center"/>
    </xf>
    <xf numFmtId="164" fontId="2" fillId="0" borderId="0" xfId="0" applyNumberFormat="1" applyFont="1"/>
    <xf numFmtId="0" fontId="3" fillId="2" borderId="26" xfId="0" applyFont="1" applyFill="1" applyBorder="1" applyAlignment="1">
      <alignment horizontal="center" vertical="center"/>
    </xf>
    <xf numFmtId="0" fontId="10" fillId="0" borderId="0" xfId="0" applyFont="1" applyAlignment="1">
      <alignment horizontal="left" vertical="center"/>
    </xf>
    <xf numFmtId="164" fontId="2" fillId="0" borderId="0" xfId="0" applyNumberFormat="1" applyFont="1" applyAlignment="1">
      <alignment horizontal="center" vertical="center"/>
    </xf>
    <xf numFmtId="164" fontId="2" fillId="0" borderId="0" xfId="0" applyNumberFormat="1" applyFont="1" applyAlignment="1">
      <alignment horizontal="left" vertical="center"/>
    </xf>
    <xf numFmtId="1" fontId="2"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20" fontId="2" fillId="0" borderId="0" xfId="0" applyNumberFormat="1" applyFont="1" applyAlignment="1">
      <alignment vertical="center"/>
    </xf>
    <xf numFmtId="166" fontId="2" fillId="0" borderId="0" xfId="0" applyNumberFormat="1" applyFont="1" applyAlignment="1">
      <alignment horizontal="center" vertical="center"/>
    </xf>
    <xf numFmtId="0" fontId="5" fillId="0" borderId="1" xfId="0" applyFont="1" applyBorder="1" applyAlignment="1">
      <alignment horizontal="center" wrapText="1"/>
    </xf>
    <xf numFmtId="0" fontId="2" fillId="0" borderId="0" xfId="0" applyFont="1" applyAlignment="1">
      <alignment horizontal="left" wrapText="1"/>
    </xf>
    <xf numFmtId="0" fontId="1" fillId="0" borderId="0" xfId="0" applyFont="1" applyAlignment="1">
      <alignment horizontal="left" wrapText="1"/>
    </xf>
    <xf numFmtId="0" fontId="3" fillId="0" borderId="1" xfId="0" applyFont="1" applyBorder="1" applyAlignment="1">
      <alignment horizontal="center" wrapText="1"/>
    </xf>
    <xf numFmtId="0" fontId="5" fillId="0" borderId="1" xfId="0" applyFont="1" applyBorder="1" applyAlignment="1">
      <alignment horizontal="center"/>
    </xf>
    <xf numFmtId="0" fontId="8"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3" fillId="0" borderId="13" xfId="0" applyFont="1" applyBorder="1" applyAlignment="1">
      <alignment horizontal="center" vertical="center"/>
    </xf>
    <xf numFmtId="164" fontId="2" fillId="0" borderId="10" xfId="0" applyNumberFormat="1" applyFont="1" applyBorder="1" applyAlignment="1">
      <alignment horizontal="center"/>
    </xf>
    <xf numFmtId="164" fontId="2" fillId="0" borderId="11" xfId="0" applyNumberFormat="1" applyFont="1" applyBorder="1" applyAlignment="1">
      <alignment horizontal="center"/>
    </xf>
    <xf numFmtId="164" fontId="9" fillId="0" borderId="12" xfId="0" applyNumberFormat="1" applyFont="1" applyBorder="1" applyAlignment="1">
      <alignment horizontal="center"/>
    </xf>
    <xf numFmtId="164" fontId="2" fillId="0" borderId="12" xfId="0" applyNumberFormat="1" applyFont="1" applyBorder="1" applyAlignment="1">
      <alignment horizontal="center"/>
    </xf>
    <xf numFmtId="164" fontId="9" fillId="0" borderId="10" xfId="0" applyNumberFormat="1" applyFont="1" applyBorder="1" applyAlignment="1">
      <alignment horizontal="center"/>
    </xf>
    <xf numFmtId="164" fontId="9" fillId="0" borderId="11" xfId="0" applyNumberFormat="1" applyFont="1" applyBorder="1" applyAlignment="1">
      <alignment horizontal="center"/>
    </xf>
    <xf numFmtId="14" fontId="2" fillId="0" borderId="10" xfId="0" applyNumberFormat="1" applyFont="1" applyBorder="1" applyAlignment="1">
      <alignment horizontal="center"/>
    </xf>
    <xf numFmtId="0" fontId="2" fillId="0" borderId="11" xfId="0" applyFont="1" applyBorder="1" applyAlignment="1">
      <alignment horizontal="center"/>
    </xf>
    <xf numFmtId="14" fontId="2" fillId="0" borderId="12" xfId="0" applyNumberFormat="1" applyFont="1" applyBorder="1" applyAlignment="1">
      <alignment horizontal="center"/>
    </xf>
    <xf numFmtId="0" fontId="2" fillId="0" borderId="12" xfId="0" applyFont="1" applyBorder="1" applyAlignment="1">
      <alignment horizontal="center"/>
    </xf>
    <xf numFmtId="14" fontId="9" fillId="0" borderId="10" xfId="0" applyNumberFormat="1" applyFont="1" applyBorder="1" applyAlignment="1">
      <alignment horizontal="center"/>
    </xf>
    <xf numFmtId="0" fontId="9" fillId="0" borderId="12" xfId="0" applyFont="1" applyBorder="1" applyAlignment="1">
      <alignment horizontal="center"/>
    </xf>
    <xf numFmtId="164" fontId="2" fillId="0" borderId="14" xfId="0" applyNumberFormat="1" applyFont="1" applyBorder="1" applyAlignment="1">
      <alignment horizontal="center"/>
    </xf>
    <xf numFmtId="164" fontId="2" fillId="0" borderId="15" xfId="0" applyNumberFormat="1" applyFont="1" applyBorder="1" applyAlignment="1">
      <alignment horizontal="center"/>
    </xf>
    <xf numFmtId="164" fontId="9" fillId="0" borderId="2" xfId="0" applyNumberFormat="1" applyFont="1" applyBorder="1" applyAlignment="1">
      <alignment horizontal="center"/>
    </xf>
    <xf numFmtId="164" fontId="2" fillId="0" borderId="16" xfId="0" applyNumberFormat="1" applyFont="1" applyBorder="1" applyAlignment="1">
      <alignment horizontal="center"/>
    </xf>
    <xf numFmtId="164" fontId="2" fillId="0" borderId="17" xfId="0" applyNumberFormat="1" applyFont="1" applyBorder="1" applyAlignment="1">
      <alignment horizontal="center"/>
    </xf>
    <xf numFmtId="164" fontId="2" fillId="0" borderId="0" xfId="0" applyNumberFormat="1" applyFont="1" applyAlignment="1">
      <alignment horizontal="center"/>
    </xf>
    <xf numFmtId="164" fontId="9" fillId="0" borderId="16" xfId="0" applyNumberFormat="1" applyFont="1" applyBorder="1" applyAlignment="1">
      <alignment horizontal="center"/>
    </xf>
    <xf numFmtId="164" fontId="9" fillId="0" borderId="17" xfId="0" applyNumberFormat="1" applyFont="1" applyBorder="1" applyAlignment="1">
      <alignment horizontal="center"/>
    </xf>
    <xf numFmtId="14" fontId="2" fillId="0" borderId="14" xfId="0" applyNumberFormat="1" applyFont="1" applyBorder="1" applyAlignment="1">
      <alignment horizontal="center"/>
    </xf>
    <xf numFmtId="0" fontId="2" fillId="0" borderId="15" xfId="0" applyFont="1" applyBorder="1" applyAlignment="1">
      <alignment horizontal="center"/>
    </xf>
    <xf numFmtId="14" fontId="2" fillId="0" borderId="2" xfId="0" applyNumberFormat="1" applyFont="1" applyBorder="1" applyAlignment="1">
      <alignment horizontal="center"/>
    </xf>
    <xf numFmtId="0" fontId="2" fillId="0" borderId="2" xfId="0" applyFont="1" applyBorder="1" applyAlignment="1">
      <alignment horizontal="center"/>
    </xf>
    <xf numFmtId="14" fontId="9" fillId="0" borderId="14" xfId="0" applyNumberFormat="1" applyFont="1" applyBorder="1" applyAlignment="1">
      <alignment horizontal="center"/>
    </xf>
    <xf numFmtId="0" fontId="9" fillId="0" borderId="2" xfId="0" applyFont="1" applyBorder="1" applyAlignment="1">
      <alignment horizontal="center"/>
    </xf>
    <xf numFmtId="0" fontId="3" fillId="0" borderId="18" xfId="0" applyFont="1" applyBorder="1" applyAlignment="1">
      <alignment horizontal="center" vertical="center"/>
    </xf>
    <xf numFmtId="164" fontId="2" fillId="0" borderId="2" xfId="0" applyNumberFormat="1" applyFont="1" applyBorder="1" applyAlignment="1">
      <alignment horizontal="center"/>
    </xf>
    <xf numFmtId="164" fontId="9" fillId="0" borderId="14" xfId="0" applyNumberFormat="1" applyFont="1" applyBorder="1" applyAlignment="1">
      <alignment horizontal="center"/>
    </xf>
    <xf numFmtId="164" fontId="9" fillId="0" borderId="15" xfId="0" applyNumberFormat="1" applyFont="1" applyBorder="1" applyAlignment="1">
      <alignment horizontal="center"/>
    </xf>
    <xf numFmtId="164" fontId="2" fillId="0" borderId="19" xfId="0" applyNumberFormat="1" applyFont="1" applyBorder="1" applyAlignment="1">
      <alignment horizontal="center"/>
    </xf>
    <xf numFmtId="164" fontId="2" fillId="0" borderId="20" xfId="0" applyNumberFormat="1" applyFont="1" applyBorder="1" applyAlignment="1">
      <alignment horizontal="center"/>
    </xf>
    <xf numFmtId="164" fontId="9" fillId="0" borderId="21" xfId="0" applyNumberFormat="1" applyFont="1" applyBorder="1" applyAlignment="1">
      <alignment horizontal="center"/>
    </xf>
    <xf numFmtId="164" fontId="9" fillId="0" borderId="18" xfId="0" applyNumberFormat="1" applyFont="1" applyBorder="1" applyAlignment="1">
      <alignment horizontal="center"/>
    </xf>
    <xf numFmtId="164" fontId="2" fillId="0" borderId="21" xfId="0" applyNumberFormat="1" applyFont="1" applyBorder="1" applyAlignment="1">
      <alignment horizontal="center"/>
    </xf>
    <xf numFmtId="164" fontId="2" fillId="0" borderId="18" xfId="0" applyNumberFormat="1" applyFont="1" applyBorder="1" applyAlignment="1">
      <alignment horizontal="center"/>
    </xf>
    <xf numFmtId="164" fontId="9" fillId="0" borderId="19" xfId="0" applyNumberFormat="1" applyFont="1" applyBorder="1" applyAlignment="1">
      <alignment horizontal="center"/>
    </xf>
    <xf numFmtId="164" fontId="9" fillId="0" borderId="20" xfId="0" applyNumberFormat="1" applyFont="1" applyBorder="1" applyAlignment="1">
      <alignment horizontal="center"/>
    </xf>
    <xf numFmtId="14" fontId="2" fillId="0" borderId="22" xfId="0" applyNumberFormat="1" applyFont="1" applyBorder="1" applyAlignment="1">
      <alignment horizontal="center"/>
    </xf>
    <xf numFmtId="0" fontId="2" fillId="0" borderId="23" xfId="0" applyFont="1" applyBorder="1" applyAlignment="1">
      <alignment horizontal="center"/>
    </xf>
    <xf numFmtId="14" fontId="2" fillId="0" borderId="24" xfId="0" applyNumberFormat="1" applyFont="1" applyBorder="1" applyAlignment="1">
      <alignment horizontal="center"/>
    </xf>
    <xf numFmtId="0" fontId="2" fillId="0" borderId="25" xfId="0" applyFont="1" applyBorder="1" applyAlignment="1">
      <alignment horizontal="center"/>
    </xf>
    <xf numFmtId="14" fontId="9" fillId="0" borderId="22" xfId="0" applyNumberFormat="1" applyFont="1" applyBorder="1" applyAlignment="1">
      <alignment horizontal="center"/>
    </xf>
    <xf numFmtId="0" fontId="9" fillId="0" borderId="25" xfId="0" applyFont="1" applyBorder="1" applyAlignment="1">
      <alignment horizontal="center"/>
    </xf>
    <xf numFmtId="164" fontId="2" fillId="0" borderId="22" xfId="0" applyNumberFormat="1" applyFont="1" applyBorder="1" applyAlignment="1">
      <alignment horizontal="center"/>
    </xf>
    <xf numFmtId="164" fontId="2" fillId="0" borderId="23" xfId="0" applyNumberFormat="1" applyFont="1" applyBorder="1" applyAlignment="1">
      <alignment horizontal="center"/>
    </xf>
    <xf numFmtId="164" fontId="9" fillId="0" borderId="24" xfId="0" applyNumberFormat="1" applyFont="1" applyBorder="1" applyAlignment="1">
      <alignment horizontal="center"/>
    </xf>
    <xf numFmtId="164" fontId="9" fillId="0" borderId="25" xfId="0" applyNumberFormat="1" applyFont="1" applyBorder="1" applyAlignment="1">
      <alignment horizontal="center"/>
    </xf>
    <xf numFmtId="164" fontId="2" fillId="0" borderId="24" xfId="0" applyNumberFormat="1" applyFont="1" applyBorder="1" applyAlignment="1">
      <alignment horizontal="center"/>
    </xf>
    <xf numFmtId="164" fontId="2" fillId="0" borderId="25" xfId="0" applyNumberFormat="1" applyFont="1" applyBorder="1" applyAlignment="1">
      <alignment horizontal="center"/>
    </xf>
    <xf numFmtId="164" fontId="9" fillId="0" borderId="22" xfId="0" applyNumberFormat="1" applyFont="1" applyBorder="1" applyAlignment="1">
      <alignment horizontal="center"/>
    </xf>
    <xf numFmtId="164" fontId="9" fillId="0" borderId="23" xfId="0" applyNumberFormat="1" applyFont="1" applyBorder="1" applyAlignment="1">
      <alignment horizont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2" fillId="0" borderId="0" xfId="0" applyFont="1" applyAlignment="1">
      <alignment horizontal="left"/>
    </xf>
    <xf numFmtId="0" fontId="2" fillId="0" borderId="17" xfId="0" applyFont="1" applyBorder="1" applyAlignment="1">
      <alignment horizontal="left"/>
    </xf>
    <xf numFmtId="164" fontId="2" fillId="2" borderId="29" xfId="0" applyNumberFormat="1" applyFont="1" applyFill="1" applyBorder="1" applyAlignment="1" applyProtection="1">
      <alignment horizontal="center" vertical="center"/>
      <protection locked="0"/>
    </xf>
    <xf numFmtId="164" fontId="2" fillId="2" borderId="30" xfId="0" applyNumberFormat="1" applyFont="1" applyFill="1" applyBorder="1" applyAlignment="1" applyProtection="1">
      <alignment horizontal="center" vertical="center"/>
      <protection locked="0"/>
    </xf>
    <xf numFmtId="0" fontId="2" fillId="0" borderId="16" xfId="0" quotePrefix="1" applyFont="1" applyBorder="1" applyAlignment="1">
      <alignment horizontal="center" vertical="center" wrapText="1"/>
    </xf>
    <xf numFmtId="0" fontId="2" fillId="0" borderId="0" xfId="0" quotePrefix="1" applyFont="1" applyAlignment="1">
      <alignment horizontal="center" vertical="center" wrapText="1"/>
    </xf>
    <xf numFmtId="0" fontId="10" fillId="0" borderId="0" xfId="0" applyFont="1" applyAlignment="1">
      <alignment horizontal="center" vertical="center"/>
    </xf>
    <xf numFmtId="0" fontId="2" fillId="0" borderId="0" xfId="0" applyFont="1" applyAlignment="1">
      <alignment horizontal="center" vertical="center"/>
    </xf>
    <xf numFmtId="2" fontId="3" fillId="0" borderId="0" xfId="0" quotePrefix="1" applyNumberFormat="1" applyFont="1" applyAlignment="1">
      <alignment horizontal="center" vertical="center"/>
    </xf>
    <xf numFmtId="0" fontId="3" fillId="0" borderId="0" xfId="0" quotePrefix="1" applyFont="1" applyAlignment="1">
      <alignment horizontal="center" vertical="center"/>
    </xf>
    <xf numFmtId="0" fontId="2" fillId="0" borderId="17" xfId="0" applyFont="1" applyBorder="1" applyAlignment="1">
      <alignment horizontal="left" wrapText="1"/>
    </xf>
    <xf numFmtId="1" fontId="2" fillId="2" borderId="31" xfId="0" applyNumberFormat="1" applyFont="1" applyFill="1" applyBorder="1" applyAlignment="1" applyProtection="1">
      <alignment horizontal="center" vertical="center"/>
      <protection locked="0"/>
    </xf>
    <xf numFmtId="1" fontId="2" fillId="2" borderId="32" xfId="0" applyNumberFormat="1" applyFont="1" applyFill="1" applyBorder="1" applyAlignment="1" applyProtection="1">
      <alignment horizontal="center" vertical="center"/>
      <protection locked="0"/>
    </xf>
    <xf numFmtId="0" fontId="11" fillId="0" borderId="2" xfId="0" applyFont="1" applyBorder="1" applyAlignment="1">
      <alignment horizontal="left" vertical="center"/>
    </xf>
    <xf numFmtId="0" fontId="11" fillId="0" borderId="21" xfId="0" applyFont="1" applyBorder="1" applyAlignment="1">
      <alignment horizontal="left" vertical="center"/>
    </xf>
    <xf numFmtId="0" fontId="3" fillId="0" borderId="1" xfId="0" applyFont="1" applyBorder="1" applyAlignment="1">
      <alignment horizontal="center" vertical="center" wrapText="1"/>
    </xf>
    <xf numFmtId="0" fontId="6" fillId="0" borderId="0" xfId="0" applyFont="1" applyAlignment="1">
      <alignment horizontal="center" vertical="center" wrapText="1"/>
    </xf>
    <xf numFmtId="164" fontId="2" fillId="2" borderId="16" xfId="0" applyNumberFormat="1" applyFont="1" applyFill="1" applyBorder="1" applyAlignment="1" applyProtection="1">
      <alignment horizontal="center" vertical="center"/>
      <protection locked="0"/>
    </xf>
    <xf numFmtId="164" fontId="2" fillId="2" borderId="17" xfId="0" applyNumberFormat="1" applyFont="1" applyFill="1" applyBorder="1" applyAlignment="1" applyProtection="1">
      <alignment horizontal="center" vertical="center"/>
      <protection locked="0"/>
    </xf>
    <xf numFmtId="9" fontId="2" fillId="2" borderId="16" xfId="0" applyNumberFormat="1"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17" xfId="0" applyFont="1" applyBorder="1" applyAlignment="1">
      <alignment horizontal="left" vertical="center" wrapText="1"/>
    </xf>
    <xf numFmtId="1" fontId="2" fillId="2" borderId="16" xfId="0" applyNumberFormat="1" applyFont="1" applyFill="1" applyBorder="1" applyAlignment="1" applyProtection="1">
      <alignment horizontal="center" vertical="center"/>
      <protection locked="0"/>
    </xf>
    <xf numFmtId="1" fontId="2" fillId="2" borderId="17" xfId="0" applyNumberFormat="1" applyFont="1" applyFill="1" applyBorder="1" applyAlignment="1" applyProtection="1">
      <alignment horizontal="center" vertical="center"/>
      <protection locked="0"/>
    </xf>
    <xf numFmtId="0" fontId="2" fillId="0" borderId="0" xfId="0" quotePrefix="1" applyFont="1" applyAlignment="1">
      <alignment horizontal="center" vertical="center"/>
    </xf>
    <xf numFmtId="0" fontId="6" fillId="0" borderId="0" xfId="0" applyFont="1" applyAlignment="1">
      <alignment horizontal="center" vertical="center"/>
    </xf>
    <xf numFmtId="0" fontId="11" fillId="0" borderId="0" xfId="0" applyFont="1" applyAlignment="1">
      <alignment horizontal="left" vertical="center" wrapText="1"/>
    </xf>
    <xf numFmtId="0" fontId="11" fillId="0" borderId="40" xfId="0" applyFont="1" applyBorder="1" applyAlignment="1">
      <alignment horizontal="left" vertical="center" wrapText="1"/>
    </xf>
    <xf numFmtId="0" fontId="11" fillId="0" borderId="2" xfId="0" applyFont="1" applyBorder="1" applyAlignment="1">
      <alignment horizontal="left" vertical="center" wrapText="1"/>
    </xf>
    <xf numFmtId="0" fontId="11" fillId="0" borderId="21" xfId="0" applyFont="1" applyBorder="1" applyAlignment="1">
      <alignment horizontal="left" vertical="center" wrapText="1"/>
    </xf>
    <xf numFmtId="1" fontId="3" fillId="0" borderId="1" xfId="0" applyNumberFormat="1" applyFont="1" applyBorder="1" applyAlignment="1">
      <alignment horizontal="center" vertical="center"/>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wrapText="1"/>
    </xf>
    <xf numFmtId="1" fontId="12" fillId="0" borderId="33" xfId="0" applyNumberFormat="1" applyFont="1" applyBorder="1" applyAlignment="1">
      <alignment horizontal="center" vertical="center"/>
    </xf>
    <xf numFmtId="1" fontId="12" fillId="0" borderId="34" xfId="0" applyNumberFormat="1" applyFont="1" applyBorder="1" applyAlignment="1">
      <alignment horizontal="center" vertical="center"/>
    </xf>
    <xf numFmtId="1" fontId="12" fillId="0" borderId="35" xfId="0" applyNumberFormat="1" applyFont="1" applyBorder="1" applyAlignment="1">
      <alignment horizontal="center" vertical="center"/>
    </xf>
    <xf numFmtId="0" fontId="2" fillId="0" borderId="1" xfId="0" applyFont="1" applyBorder="1" applyAlignment="1">
      <alignment horizontal="left" wrapText="1"/>
    </xf>
    <xf numFmtId="2" fontId="2" fillId="0" borderId="1" xfId="0" applyNumberFormat="1" applyFont="1" applyBorder="1" applyAlignment="1">
      <alignment horizontal="center" vertical="center"/>
    </xf>
    <xf numFmtId="165" fontId="12" fillId="0" borderId="37" xfId="0" applyNumberFormat="1" applyFont="1" applyBorder="1" applyAlignment="1">
      <alignment horizontal="center" vertical="center"/>
    </xf>
    <xf numFmtId="165" fontId="12" fillId="0" borderId="38" xfId="0" applyNumberFormat="1" applyFont="1" applyBorder="1" applyAlignment="1">
      <alignment horizontal="center" vertical="center"/>
    </xf>
    <xf numFmtId="165" fontId="12" fillId="0" borderId="39" xfId="0" applyNumberFormat="1" applyFont="1" applyBorder="1" applyAlignment="1">
      <alignment horizontal="center" vertical="center"/>
    </xf>
    <xf numFmtId="2" fontId="12" fillId="0" borderId="33" xfId="0" applyNumberFormat="1" applyFont="1" applyBorder="1" applyAlignment="1">
      <alignment horizontal="center" vertical="center"/>
    </xf>
    <xf numFmtId="2" fontId="12" fillId="0" borderId="34" xfId="0" applyNumberFormat="1" applyFont="1" applyBorder="1" applyAlignment="1">
      <alignment horizontal="center" vertical="center"/>
    </xf>
    <xf numFmtId="2" fontId="12" fillId="0" borderId="35" xfId="0" applyNumberFormat="1" applyFont="1" applyBorder="1" applyAlignment="1">
      <alignment horizontal="center" vertical="center"/>
    </xf>
    <xf numFmtId="2" fontId="12" fillId="0" borderId="37" xfId="0" applyNumberFormat="1" applyFont="1" applyBorder="1" applyAlignment="1">
      <alignment horizontal="center" vertical="center"/>
    </xf>
    <xf numFmtId="2" fontId="12" fillId="0" borderId="38" xfId="0" applyNumberFormat="1" applyFont="1" applyBorder="1" applyAlignment="1">
      <alignment horizontal="center" vertical="center"/>
    </xf>
    <xf numFmtId="2" fontId="12" fillId="0" borderId="39" xfId="0" applyNumberFormat="1" applyFont="1" applyBorder="1" applyAlignment="1">
      <alignment horizontal="center" vertical="center"/>
    </xf>
    <xf numFmtId="0" fontId="2" fillId="0" borderId="36" xfId="0" quotePrefix="1" applyFont="1" applyBorder="1" applyAlignment="1">
      <alignment horizontal="center" vertical="center"/>
    </xf>
    <xf numFmtId="0" fontId="2" fillId="0" borderId="36" xfId="0" applyFont="1" applyBorder="1" applyAlignment="1">
      <alignment horizontal="center" vertical="center"/>
    </xf>
    <xf numFmtId="166" fontId="2" fillId="0" borderId="1" xfId="0" applyNumberFormat="1" applyFont="1" applyBorder="1" applyAlignment="1">
      <alignment horizontal="center" vertical="center"/>
    </xf>
    <xf numFmtId="20" fontId="7" fillId="0" borderId="1" xfId="0" applyNumberFormat="1"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xf>
    <xf numFmtId="0" fontId="2" fillId="0" borderId="1" xfId="0" applyFont="1" applyBorder="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0" borderId="11" xfId="0" applyFont="1" applyBorder="1" applyAlignment="1">
      <alignment horizontal="center"/>
    </xf>
    <xf numFmtId="14" fontId="9" fillId="0" borderId="12" xfId="0" applyNumberFormat="1" applyFont="1" applyBorder="1" applyAlignment="1">
      <alignment horizontal="center"/>
    </xf>
    <xf numFmtId="164" fontId="9" fillId="0" borderId="0" xfId="0" applyNumberFormat="1" applyFont="1" applyAlignment="1">
      <alignment horizontal="center"/>
    </xf>
    <xf numFmtId="0" fontId="9" fillId="0" borderId="15" xfId="0" applyFont="1" applyBorder="1" applyAlignment="1">
      <alignment horizontal="center"/>
    </xf>
    <xf numFmtId="14" fontId="9" fillId="0" borderId="2" xfId="0" applyNumberFormat="1" applyFont="1" applyBorder="1" applyAlignment="1">
      <alignment horizontal="center"/>
    </xf>
    <xf numFmtId="0" fontId="9" fillId="0" borderId="23" xfId="0" applyFont="1" applyBorder="1" applyAlignment="1">
      <alignment horizontal="center"/>
    </xf>
    <xf numFmtId="14" fontId="9" fillId="0" borderId="24" xfId="0" applyNumberFormat="1" applyFont="1" applyBorder="1" applyAlignment="1">
      <alignment horizontal="center"/>
    </xf>
    <xf numFmtId="2" fontId="3" fillId="0" borderId="0" xfId="0" applyNumberFormat="1" applyFont="1" applyAlignment="1">
      <alignment horizontal="center" vertical="center"/>
    </xf>
    <xf numFmtId="0" fontId="3" fillId="0" borderId="0" xfId="0" applyFont="1" applyAlignment="1">
      <alignment horizontal="center" vertical="center"/>
    </xf>
    <xf numFmtId="14" fontId="9" fillId="0" borderId="1" xfId="0" applyNumberFormat="1" applyFont="1" applyBorder="1" applyAlignment="1">
      <alignment horizontal="center"/>
    </xf>
    <xf numFmtId="0" fontId="9"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F257-E90B-4998-9193-366BB3BE1C37}">
  <dimension ref="A1:AM37"/>
  <sheetViews>
    <sheetView workbookViewId="0">
      <selection activeCell="W12" sqref="W12"/>
    </sheetView>
  </sheetViews>
  <sheetFormatPr baseColWidth="10" defaultColWidth="11.42578125" defaultRowHeight="14.25" x14ac:dyDescent="0.2"/>
  <cols>
    <col min="1" max="1" width="5.85546875" style="3" customWidth="1"/>
    <col min="2" max="38" width="5.7109375" style="2" customWidth="1"/>
    <col min="39" max="16384" width="11.42578125" style="3"/>
  </cols>
  <sheetData>
    <row r="1" spans="1:39" ht="15" x14ac:dyDescent="0.25">
      <c r="A1" s="1" t="s">
        <v>0</v>
      </c>
    </row>
    <row r="2" spans="1:39" ht="15" customHeight="1" x14ac:dyDescent="0.2">
      <c r="A2" s="31" t="s">
        <v>1</v>
      </c>
      <c r="B2" s="31"/>
      <c r="C2" s="31"/>
      <c r="D2" s="31"/>
      <c r="E2" s="31"/>
      <c r="F2" s="31"/>
      <c r="G2" s="31"/>
      <c r="H2" s="31"/>
      <c r="I2" s="31"/>
      <c r="J2" s="31"/>
      <c r="K2" s="31"/>
      <c r="L2" s="31"/>
      <c r="M2" s="31"/>
      <c r="N2" s="31"/>
      <c r="O2" s="31"/>
      <c r="P2" s="31"/>
      <c r="Q2" s="31"/>
      <c r="R2" s="31"/>
      <c r="S2" s="31"/>
      <c r="T2" s="31"/>
      <c r="U2" s="5"/>
      <c r="V2" s="5"/>
      <c r="W2" s="5"/>
      <c r="X2" s="5"/>
      <c r="Y2" s="5"/>
      <c r="Z2" s="5"/>
      <c r="AA2" s="5"/>
      <c r="AB2" s="5"/>
      <c r="AC2" s="5"/>
      <c r="AD2" s="5"/>
      <c r="AE2" s="5"/>
      <c r="AF2" s="5"/>
      <c r="AG2" s="5"/>
      <c r="AH2" s="5"/>
      <c r="AI2" s="5"/>
      <c r="AJ2" s="5"/>
      <c r="AK2" s="5"/>
      <c r="AL2" s="5"/>
    </row>
    <row r="3" spans="1:39" x14ac:dyDescent="0.2">
      <c r="A3" s="31"/>
      <c r="B3" s="31"/>
      <c r="C3" s="31"/>
      <c r="D3" s="31"/>
      <c r="E3" s="31"/>
      <c r="F3" s="31"/>
      <c r="G3" s="31"/>
      <c r="H3" s="31"/>
      <c r="I3" s="31"/>
      <c r="J3" s="31"/>
      <c r="K3" s="31"/>
      <c r="L3" s="31"/>
      <c r="M3" s="31"/>
      <c r="N3" s="31"/>
      <c r="O3" s="31"/>
      <c r="P3" s="31"/>
      <c r="Q3" s="31"/>
      <c r="R3" s="31"/>
      <c r="S3" s="31"/>
      <c r="T3" s="31"/>
    </row>
    <row r="4" spans="1:39" x14ac:dyDescent="0.2">
      <c r="A4" s="31"/>
      <c r="B4" s="31"/>
      <c r="C4" s="31"/>
      <c r="D4" s="31"/>
      <c r="E4" s="31"/>
      <c r="F4" s="31"/>
      <c r="G4" s="31"/>
      <c r="H4" s="31"/>
      <c r="I4" s="31"/>
      <c r="J4" s="31"/>
      <c r="K4" s="31"/>
      <c r="L4" s="31"/>
      <c r="M4" s="31"/>
      <c r="N4" s="31"/>
      <c r="O4" s="31"/>
      <c r="P4" s="31"/>
      <c r="Q4" s="31"/>
      <c r="R4" s="31"/>
      <c r="S4" s="31"/>
      <c r="T4" s="31"/>
    </row>
    <row r="5" spans="1:39" x14ac:dyDescent="0.2">
      <c r="A5" s="31"/>
      <c r="B5" s="31"/>
      <c r="C5" s="31"/>
      <c r="D5" s="31"/>
      <c r="E5" s="31"/>
      <c r="F5" s="31"/>
      <c r="G5" s="31"/>
      <c r="H5" s="31"/>
      <c r="I5" s="31"/>
      <c r="J5" s="31"/>
      <c r="K5" s="31"/>
      <c r="L5" s="31"/>
      <c r="M5" s="31"/>
      <c r="N5" s="31"/>
      <c r="O5" s="31"/>
      <c r="P5" s="31"/>
      <c r="Q5" s="31"/>
      <c r="R5" s="31"/>
      <c r="S5" s="31"/>
      <c r="T5" s="31"/>
      <c r="AM5" s="6"/>
    </row>
    <row r="6" spans="1:39" x14ac:dyDescent="0.2">
      <c r="A6" s="7"/>
      <c r="B6" s="7"/>
      <c r="C6" s="7"/>
      <c r="D6" s="7"/>
      <c r="E6" s="7"/>
      <c r="F6" s="7"/>
      <c r="G6" s="7"/>
      <c r="H6" s="7"/>
      <c r="I6" s="7"/>
      <c r="J6" s="7"/>
      <c r="K6" s="7"/>
      <c r="L6" s="7"/>
      <c r="M6" s="7"/>
      <c r="N6" s="7"/>
      <c r="O6" s="7"/>
      <c r="P6" s="7"/>
      <c r="Q6" s="7"/>
      <c r="R6" s="7"/>
      <c r="S6" s="7"/>
      <c r="T6" s="7"/>
      <c r="U6" s="8"/>
      <c r="V6" s="8"/>
      <c r="W6" s="8"/>
      <c r="X6" s="8"/>
      <c r="Y6" s="8"/>
      <c r="Z6" s="8"/>
      <c r="AA6" s="8"/>
      <c r="AB6" s="8"/>
      <c r="AC6" s="8"/>
      <c r="AD6" s="8"/>
      <c r="AE6" s="8"/>
    </row>
    <row r="7" spans="1:39" x14ac:dyDescent="0.2">
      <c r="A7" s="7"/>
      <c r="B7" s="7"/>
      <c r="C7" s="7"/>
      <c r="D7" s="7"/>
      <c r="E7" s="7"/>
      <c r="F7" s="7"/>
      <c r="G7" s="7"/>
      <c r="H7" s="7"/>
      <c r="I7" s="7"/>
      <c r="J7" s="7"/>
      <c r="K7" s="7"/>
      <c r="L7" s="7"/>
      <c r="M7" s="7"/>
      <c r="N7" s="7"/>
      <c r="O7" s="7"/>
      <c r="P7" s="7"/>
      <c r="Q7" s="7"/>
      <c r="R7" s="7"/>
      <c r="S7" s="7"/>
      <c r="T7" s="7"/>
      <c r="AM7" s="6"/>
    </row>
    <row r="8" spans="1:39" ht="14.25" customHeight="1" x14ac:dyDescent="0.25">
      <c r="A8" s="32" t="s">
        <v>2</v>
      </c>
      <c r="B8" s="32"/>
      <c r="C8" s="32"/>
      <c r="D8" s="32"/>
      <c r="E8" s="32"/>
      <c r="F8" s="32"/>
      <c r="G8" s="32"/>
      <c r="H8" s="32"/>
      <c r="I8" s="32"/>
      <c r="J8" s="32"/>
      <c r="K8" s="32"/>
      <c r="L8" s="32"/>
      <c r="M8" s="32"/>
      <c r="N8" s="32"/>
      <c r="O8" s="32"/>
      <c r="P8" s="32"/>
      <c r="Q8" s="32"/>
      <c r="R8" s="32"/>
      <c r="S8" s="32"/>
      <c r="T8" s="32"/>
    </row>
    <row r="9" spans="1:39" x14ac:dyDescent="0.2">
      <c r="B9" s="3"/>
      <c r="C9" s="3"/>
      <c r="D9" s="3"/>
      <c r="E9" s="3"/>
      <c r="F9" s="3"/>
      <c r="G9" s="3"/>
      <c r="H9" s="3"/>
      <c r="I9" s="3"/>
      <c r="J9" s="3"/>
      <c r="K9" s="3"/>
      <c r="L9" s="3"/>
      <c r="M9" s="3"/>
      <c r="N9" s="3"/>
      <c r="O9" s="3"/>
      <c r="P9" s="3"/>
      <c r="Q9" s="3"/>
      <c r="R9" s="3"/>
      <c r="S9" s="3"/>
      <c r="T9" s="3"/>
      <c r="AM9" s="6"/>
    </row>
    <row r="10" spans="1:39" x14ac:dyDescent="0.2">
      <c r="A10" s="3" t="s">
        <v>3</v>
      </c>
      <c r="B10" s="3"/>
      <c r="C10" s="3"/>
      <c r="D10" s="3"/>
      <c r="E10" s="3"/>
      <c r="F10" s="3"/>
      <c r="G10" s="3"/>
      <c r="H10" s="3"/>
      <c r="I10" s="3"/>
      <c r="J10" s="3"/>
      <c r="K10" s="3"/>
      <c r="L10" s="3"/>
      <c r="M10" s="3"/>
      <c r="N10" s="3"/>
      <c r="O10" s="3"/>
      <c r="P10" s="3"/>
      <c r="Q10" s="3"/>
      <c r="R10" s="3"/>
      <c r="S10" s="3"/>
      <c r="T10" s="3"/>
      <c r="AM10" s="6"/>
    </row>
    <row r="11" spans="1:39" x14ac:dyDescent="0.2">
      <c r="A11" s="3" t="s">
        <v>4</v>
      </c>
      <c r="AM11" s="6"/>
    </row>
    <row r="12" spans="1:39" x14ac:dyDescent="0.2">
      <c r="A12" s="3" t="s">
        <v>5</v>
      </c>
      <c r="AM12" s="6"/>
    </row>
    <row r="13" spans="1:39" x14ac:dyDescent="0.2">
      <c r="A13" s="3" t="s">
        <v>6</v>
      </c>
      <c r="AM13" s="6"/>
    </row>
    <row r="14" spans="1:39" x14ac:dyDescent="0.2">
      <c r="A14" s="3" t="s">
        <v>7</v>
      </c>
      <c r="AM14" s="6"/>
    </row>
    <row r="15" spans="1:39" ht="15" x14ac:dyDescent="0.25">
      <c r="AJ15" s="9"/>
      <c r="AK15" s="9"/>
      <c r="AL15" s="9"/>
      <c r="AM15" s="10"/>
    </row>
    <row r="16" spans="1:39" x14ac:dyDescent="0.2">
      <c r="C16" s="11"/>
    </row>
    <row r="17" spans="1:20" ht="30.75" customHeight="1" x14ac:dyDescent="0.25">
      <c r="A17" s="32" t="s">
        <v>8</v>
      </c>
      <c r="B17" s="32"/>
      <c r="C17" s="32"/>
      <c r="D17" s="32"/>
      <c r="E17" s="32"/>
      <c r="F17" s="32"/>
      <c r="G17" s="32"/>
      <c r="H17" s="32"/>
      <c r="I17" s="32"/>
      <c r="J17" s="32"/>
      <c r="K17" s="32"/>
      <c r="L17" s="32"/>
      <c r="M17" s="32"/>
      <c r="N17" s="32"/>
      <c r="O17" s="32"/>
      <c r="P17" s="32"/>
      <c r="Q17" s="32"/>
      <c r="R17" s="32"/>
      <c r="S17" s="32"/>
      <c r="T17" s="32"/>
    </row>
    <row r="18" spans="1:20" ht="15" x14ac:dyDescent="0.2">
      <c r="B18" s="5"/>
      <c r="C18" s="9"/>
      <c r="D18" s="9"/>
      <c r="E18" s="9"/>
      <c r="F18" s="9"/>
    </row>
    <row r="19" spans="1:20" ht="15" customHeight="1" x14ac:dyDescent="0.2">
      <c r="G19" s="33" t="s">
        <v>9</v>
      </c>
      <c r="H19" s="33"/>
      <c r="I19" s="33"/>
      <c r="J19" s="33"/>
      <c r="K19" s="33"/>
    </row>
    <row r="20" spans="1:20" ht="28.5" customHeight="1" x14ac:dyDescent="0.2">
      <c r="G20" s="33"/>
      <c r="H20" s="33"/>
      <c r="I20" s="33"/>
      <c r="J20" s="33"/>
      <c r="K20" s="33"/>
    </row>
    <row r="21" spans="1:20" ht="15" x14ac:dyDescent="0.25">
      <c r="B21" s="3"/>
      <c r="C21" s="3"/>
      <c r="D21" s="3"/>
      <c r="E21" s="3"/>
      <c r="F21" s="3"/>
      <c r="G21" s="34">
        <v>2016</v>
      </c>
      <c r="H21" s="34"/>
      <c r="I21" s="34"/>
      <c r="J21" s="34"/>
      <c r="K21" s="34"/>
    </row>
    <row r="22" spans="1:20" ht="15" x14ac:dyDescent="0.25">
      <c r="D22" s="7"/>
      <c r="E22" s="7"/>
      <c r="F22" s="7"/>
      <c r="G22" s="30">
        <v>2020</v>
      </c>
      <c r="H22" s="30"/>
      <c r="I22" s="30"/>
      <c r="J22" s="30"/>
      <c r="K22" s="30"/>
    </row>
    <row r="23" spans="1:20" ht="15" x14ac:dyDescent="0.25">
      <c r="D23" s="4"/>
      <c r="E23" s="4"/>
      <c r="F23" s="4"/>
      <c r="G23" s="30">
        <v>2024</v>
      </c>
      <c r="H23" s="30"/>
      <c r="I23" s="30"/>
      <c r="J23" s="30"/>
      <c r="K23" s="30"/>
    </row>
    <row r="24" spans="1:20" ht="18" x14ac:dyDescent="0.25">
      <c r="A24" s="12"/>
      <c r="B24" s="13"/>
      <c r="C24" s="13"/>
      <c r="D24" s="14"/>
      <c r="E24" s="14"/>
      <c r="F24" s="14"/>
      <c r="I24" s="15"/>
    </row>
    <row r="25" spans="1:20" x14ac:dyDescent="0.2">
      <c r="G25" s="16"/>
      <c r="H25" s="16"/>
      <c r="I25" s="17"/>
    </row>
    <row r="26" spans="1:20" ht="15" x14ac:dyDescent="0.25">
      <c r="A26" s="1" t="s">
        <v>10</v>
      </c>
      <c r="G26" s="16"/>
      <c r="H26" s="16"/>
      <c r="I26" s="17"/>
    </row>
    <row r="27" spans="1:20" x14ac:dyDescent="0.2">
      <c r="G27" s="17"/>
      <c r="H27" s="17"/>
      <c r="I27" s="17"/>
    </row>
    <row r="28" spans="1:20" x14ac:dyDescent="0.2">
      <c r="A28" s="31" t="s">
        <v>11</v>
      </c>
      <c r="B28" s="31"/>
      <c r="C28" s="31"/>
      <c r="D28" s="31"/>
      <c r="E28" s="31"/>
      <c r="F28" s="31"/>
      <c r="G28" s="31"/>
      <c r="H28" s="31"/>
      <c r="I28" s="31"/>
      <c r="J28" s="31"/>
      <c r="K28" s="31"/>
      <c r="L28" s="31"/>
      <c r="M28" s="31"/>
      <c r="N28" s="31"/>
      <c r="O28" s="31"/>
      <c r="P28" s="31"/>
      <c r="Q28" s="31"/>
      <c r="R28" s="31"/>
      <c r="S28" s="31"/>
      <c r="T28" s="31"/>
    </row>
    <row r="29" spans="1:20" x14ac:dyDescent="0.2">
      <c r="A29" s="31"/>
      <c r="B29" s="31"/>
      <c r="C29" s="31"/>
      <c r="D29" s="31"/>
      <c r="E29" s="31"/>
      <c r="F29" s="31"/>
      <c r="G29" s="31"/>
      <c r="H29" s="31"/>
      <c r="I29" s="31"/>
      <c r="J29" s="31"/>
      <c r="K29" s="31"/>
      <c r="L29" s="31"/>
      <c r="M29" s="31"/>
      <c r="N29" s="31"/>
      <c r="O29" s="31"/>
      <c r="P29" s="31"/>
      <c r="Q29" s="31"/>
      <c r="R29" s="31"/>
      <c r="S29" s="31"/>
      <c r="T29" s="31"/>
    </row>
    <row r="30" spans="1:20" x14ac:dyDescent="0.2">
      <c r="A30" s="31"/>
      <c r="B30" s="31"/>
      <c r="C30" s="31"/>
      <c r="D30" s="31"/>
      <c r="E30" s="31"/>
      <c r="F30" s="31"/>
      <c r="G30" s="31"/>
      <c r="H30" s="31"/>
      <c r="I30" s="31"/>
      <c r="J30" s="31"/>
      <c r="K30" s="31"/>
      <c r="L30" s="31"/>
      <c r="M30" s="31"/>
      <c r="N30" s="31"/>
      <c r="O30" s="31"/>
      <c r="P30" s="31"/>
      <c r="Q30" s="31"/>
      <c r="R30" s="31"/>
      <c r="S30" s="31"/>
      <c r="T30" s="31"/>
    </row>
    <row r="31" spans="1:20" x14ac:dyDescent="0.2">
      <c r="A31" s="4"/>
      <c r="B31" s="4"/>
      <c r="C31" s="4"/>
      <c r="D31" s="4"/>
      <c r="E31" s="4"/>
      <c r="F31" s="4"/>
      <c r="G31" s="4"/>
      <c r="H31" s="4"/>
      <c r="I31" s="4"/>
      <c r="J31" s="4"/>
      <c r="K31" s="4"/>
      <c r="L31" s="4"/>
      <c r="M31" s="4"/>
      <c r="N31" s="4"/>
      <c r="O31" s="4"/>
      <c r="P31" s="4"/>
      <c r="Q31" s="4"/>
      <c r="R31" s="4"/>
      <c r="S31" s="4"/>
      <c r="T31" s="4"/>
    </row>
    <row r="32" spans="1:20" x14ac:dyDescent="0.2">
      <c r="A32" s="4"/>
      <c r="B32" s="4"/>
      <c r="C32" s="4"/>
      <c r="D32" s="4"/>
      <c r="E32" s="4"/>
      <c r="F32" s="4"/>
      <c r="G32" s="4"/>
      <c r="H32" s="4"/>
      <c r="I32" s="4"/>
      <c r="J32" s="4"/>
      <c r="K32" s="4"/>
      <c r="L32" s="4"/>
      <c r="M32" s="4"/>
      <c r="N32" s="4"/>
      <c r="O32" s="4"/>
      <c r="P32" s="4"/>
      <c r="Q32" s="4"/>
      <c r="R32" s="4"/>
      <c r="S32" s="4"/>
      <c r="T32" s="4"/>
    </row>
    <row r="33" spans="1:20" ht="15" x14ac:dyDescent="0.25">
      <c r="A33" s="1" t="s">
        <v>12</v>
      </c>
    </row>
    <row r="35" spans="1:20" x14ac:dyDescent="0.2">
      <c r="A35" s="31" t="s">
        <v>13</v>
      </c>
      <c r="B35" s="31"/>
      <c r="C35" s="31"/>
      <c r="D35" s="31"/>
      <c r="E35" s="31"/>
      <c r="F35" s="31"/>
      <c r="G35" s="31"/>
      <c r="H35" s="31"/>
      <c r="I35" s="31"/>
      <c r="J35" s="31"/>
      <c r="K35" s="31"/>
      <c r="L35" s="31"/>
      <c r="M35" s="31"/>
      <c r="N35" s="31"/>
      <c r="O35" s="31"/>
      <c r="P35" s="31"/>
      <c r="Q35" s="31"/>
      <c r="R35" s="31"/>
      <c r="S35" s="31"/>
      <c r="T35" s="31"/>
    </row>
    <row r="36" spans="1:20" x14ac:dyDescent="0.2">
      <c r="A36" s="31"/>
      <c r="B36" s="31"/>
      <c r="C36" s="31"/>
      <c r="D36" s="31"/>
      <c r="E36" s="31"/>
      <c r="F36" s="31"/>
      <c r="G36" s="31"/>
      <c r="H36" s="31"/>
      <c r="I36" s="31"/>
      <c r="J36" s="31"/>
      <c r="K36" s="31"/>
      <c r="L36" s="31"/>
      <c r="M36" s="31"/>
      <c r="N36" s="31"/>
      <c r="O36" s="31"/>
      <c r="P36" s="31"/>
      <c r="Q36" s="31"/>
      <c r="R36" s="31"/>
      <c r="S36" s="31"/>
      <c r="T36" s="31"/>
    </row>
    <row r="37" spans="1:20" x14ac:dyDescent="0.2">
      <c r="A37" s="31"/>
      <c r="B37" s="31"/>
      <c r="C37" s="31"/>
      <c r="D37" s="31"/>
      <c r="E37" s="31"/>
      <c r="F37" s="31"/>
      <c r="G37" s="31"/>
      <c r="H37" s="31"/>
      <c r="I37" s="31"/>
      <c r="J37" s="31"/>
      <c r="K37" s="31"/>
      <c r="L37" s="31"/>
      <c r="M37" s="31"/>
      <c r="N37" s="31"/>
      <c r="O37" s="31"/>
      <c r="P37" s="31"/>
      <c r="Q37" s="31"/>
      <c r="R37" s="31"/>
      <c r="S37" s="31"/>
      <c r="T37" s="31"/>
    </row>
  </sheetData>
  <mergeCells count="9">
    <mergeCell ref="G23:K23"/>
    <mergeCell ref="A28:T30"/>
    <mergeCell ref="A35:T37"/>
    <mergeCell ref="A2:T5"/>
    <mergeCell ref="A8:T8"/>
    <mergeCell ref="A17:T17"/>
    <mergeCell ref="G19:K20"/>
    <mergeCell ref="G21:K21"/>
    <mergeCell ref="G22:K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D7AF3-3A73-4EE5-943E-FDE69FF3F227}">
  <dimension ref="A1:AL32"/>
  <sheetViews>
    <sheetView tabSelected="1" topLeftCell="A3" workbookViewId="0">
      <selection activeCell="I18" sqref="I18:J18"/>
    </sheetView>
  </sheetViews>
  <sheetFormatPr baseColWidth="10" defaultColWidth="11.42578125" defaultRowHeight="14.25" x14ac:dyDescent="0.2"/>
  <cols>
    <col min="1" max="1" width="16.42578125" style="3" customWidth="1"/>
    <col min="2" max="38" width="5.7109375" style="2" customWidth="1"/>
    <col min="39" max="40" width="11.42578125" style="3"/>
    <col min="41" max="41" width="11.5703125" style="3" bestFit="1" customWidth="1"/>
    <col min="42" max="16384" width="11.42578125" style="3"/>
  </cols>
  <sheetData>
    <row r="1" spans="1:38" ht="15.75" x14ac:dyDescent="0.2">
      <c r="B1" s="35" t="s">
        <v>51</v>
      </c>
      <c r="C1" s="35"/>
      <c r="D1" s="35"/>
      <c r="E1" s="35"/>
      <c r="F1" s="35"/>
      <c r="G1" s="35"/>
      <c r="H1" s="35"/>
      <c r="I1" s="35"/>
      <c r="J1" s="35"/>
      <c r="K1" s="35"/>
      <c r="L1" s="35"/>
      <c r="M1" s="35"/>
      <c r="N1" s="35"/>
      <c r="O1" s="35"/>
      <c r="P1" s="35"/>
      <c r="Q1" s="35"/>
      <c r="R1" s="35"/>
      <c r="S1" s="35"/>
      <c r="T1" s="35"/>
      <c r="U1" s="35"/>
      <c r="V1" s="3"/>
      <c r="W1" s="3"/>
      <c r="X1" s="3"/>
      <c r="Y1" s="3"/>
      <c r="Z1" s="3"/>
      <c r="AA1" s="3"/>
      <c r="AB1" s="3"/>
      <c r="AC1" s="3"/>
      <c r="AD1" s="3"/>
      <c r="AE1" s="3"/>
      <c r="AF1" s="3"/>
      <c r="AG1" s="3"/>
      <c r="AH1" s="3"/>
      <c r="AI1" s="3"/>
      <c r="AJ1" s="3"/>
      <c r="AK1" s="3"/>
      <c r="AL1" s="3"/>
    </row>
    <row r="2" spans="1:38" ht="15.75" customHeight="1" x14ac:dyDescent="0.2">
      <c r="B2" s="36">
        <v>2015</v>
      </c>
      <c r="C2" s="37"/>
      <c r="D2" s="38">
        <v>2016</v>
      </c>
      <c r="E2" s="39"/>
      <c r="F2" s="40">
        <v>2017</v>
      </c>
      <c r="G2" s="41"/>
      <c r="H2" s="40">
        <v>2018</v>
      </c>
      <c r="I2" s="41"/>
      <c r="J2" s="42">
        <v>2019</v>
      </c>
      <c r="K2" s="43"/>
      <c r="L2" s="44">
        <v>2020</v>
      </c>
      <c r="M2" s="45"/>
      <c r="N2" s="40">
        <v>2021</v>
      </c>
      <c r="O2" s="43"/>
      <c r="P2" s="46">
        <v>2022</v>
      </c>
      <c r="Q2" s="47"/>
      <c r="R2" s="48">
        <v>2023</v>
      </c>
      <c r="S2" s="49"/>
      <c r="T2" s="50">
        <v>2024</v>
      </c>
      <c r="U2" s="51"/>
      <c r="V2" s="139">
        <v>2025</v>
      </c>
      <c r="W2" s="139"/>
      <c r="X2" s="139">
        <v>2026</v>
      </c>
      <c r="Y2" s="139"/>
      <c r="Z2" s="3"/>
      <c r="AA2" s="3"/>
      <c r="AB2" s="3"/>
      <c r="AC2" s="3"/>
      <c r="AD2" s="3"/>
      <c r="AE2" s="3"/>
      <c r="AF2" s="3"/>
      <c r="AG2" s="3"/>
      <c r="AH2" s="3"/>
      <c r="AI2" s="3"/>
      <c r="AJ2" s="3"/>
      <c r="AK2" s="3"/>
      <c r="AL2" s="3"/>
    </row>
    <row r="3" spans="1:38" x14ac:dyDescent="0.2">
      <c r="A3" s="43" t="s">
        <v>14</v>
      </c>
      <c r="B3" s="53">
        <v>42005</v>
      </c>
      <c r="C3" s="54"/>
      <c r="D3" s="55">
        <v>42370</v>
      </c>
      <c r="E3" s="55"/>
      <c r="F3" s="53">
        <v>42736</v>
      </c>
      <c r="G3" s="54"/>
      <c r="H3" s="53">
        <v>43101</v>
      </c>
      <c r="I3" s="54"/>
      <c r="J3" s="56">
        <v>43466</v>
      </c>
      <c r="K3" s="56"/>
      <c r="L3" s="57">
        <v>43831</v>
      </c>
      <c r="M3" s="58"/>
      <c r="N3" s="53">
        <v>44197</v>
      </c>
      <c r="O3" s="56"/>
      <c r="P3" s="59">
        <v>44562</v>
      </c>
      <c r="Q3" s="60"/>
      <c r="R3" s="61">
        <v>44927</v>
      </c>
      <c r="S3" s="62"/>
      <c r="T3" s="63">
        <v>45292</v>
      </c>
      <c r="U3" s="64"/>
      <c r="V3" s="160">
        <v>45658</v>
      </c>
      <c r="W3" s="161"/>
      <c r="X3" s="160">
        <v>46023</v>
      </c>
      <c r="Y3" s="161"/>
      <c r="Z3" s="3"/>
      <c r="AA3" s="3"/>
      <c r="AB3" s="3"/>
      <c r="AC3" s="3"/>
      <c r="AD3" s="3"/>
      <c r="AE3" s="3"/>
      <c r="AF3" s="3"/>
      <c r="AG3" s="3"/>
      <c r="AH3" s="3"/>
      <c r="AI3" s="3"/>
      <c r="AJ3" s="3"/>
      <c r="AK3" s="3"/>
      <c r="AL3" s="3"/>
    </row>
    <row r="4" spans="1:38" x14ac:dyDescent="0.2">
      <c r="A4" s="52"/>
      <c r="B4" s="65">
        <v>42006</v>
      </c>
      <c r="C4" s="66"/>
      <c r="D4" s="67">
        <v>42371</v>
      </c>
      <c r="E4" s="67"/>
      <c r="F4" s="68">
        <v>42737</v>
      </c>
      <c r="G4" s="69"/>
      <c r="H4" s="68">
        <v>43102</v>
      </c>
      <c r="I4" s="69"/>
      <c r="J4" s="70">
        <v>43467</v>
      </c>
      <c r="K4" s="70"/>
      <c r="L4" s="71">
        <v>43832</v>
      </c>
      <c r="M4" s="72"/>
      <c r="N4" s="68">
        <v>44198</v>
      </c>
      <c r="O4" s="70"/>
      <c r="P4" s="73">
        <v>44563</v>
      </c>
      <c r="Q4" s="74"/>
      <c r="R4" s="75">
        <v>44928</v>
      </c>
      <c r="S4" s="76"/>
      <c r="T4" s="77">
        <v>45293</v>
      </c>
      <c r="U4" s="78"/>
      <c r="V4" s="160">
        <v>45659</v>
      </c>
      <c r="W4" s="161"/>
      <c r="X4" s="160">
        <v>46024</v>
      </c>
      <c r="Y4" s="161"/>
      <c r="Z4" s="3"/>
      <c r="AA4" s="3"/>
      <c r="AB4" s="3"/>
      <c r="AC4" s="3"/>
      <c r="AD4" s="3"/>
      <c r="AE4" s="3"/>
      <c r="AF4" s="3"/>
      <c r="AG4" s="3"/>
      <c r="AH4" s="3"/>
      <c r="AI4" s="3"/>
      <c r="AJ4" s="3"/>
      <c r="AK4" s="3"/>
      <c r="AL4" s="3"/>
    </row>
    <row r="5" spans="1:38" x14ac:dyDescent="0.2">
      <c r="A5" s="43" t="s">
        <v>15</v>
      </c>
      <c r="B5" s="53">
        <v>42097</v>
      </c>
      <c r="C5" s="54"/>
      <c r="D5" s="55">
        <v>42454</v>
      </c>
      <c r="E5" s="55"/>
      <c r="F5" s="53">
        <v>42839</v>
      </c>
      <c r="G5" s="54"/>
      <c r="H5" s="53">
        <v>43189</v>
      </c>
      <c r="I5" s="54"/>
      <c r="J5" s="56">
        <v>43574</v>
      </c>
      <c r="K5" s="56"/>
      <c r="L5" s="57">
        <v>43931</v>
      </c>
      <c r="M5" s="58"/>
      <c r="N5" s="53">
        <v>44288</v>
      </c>
      <c r="O5" s="56"/>
      <c r="P5" s="59">
        <v>44666</v>
      </c>
      <c r="Q5" s="60"/>
      <c r="R5" s="61">
        <v>45023</v>
      </c>
      <c r="S5" s="62"/>
      <c r="T5" s="63">
        <v>45380</v>
      </c>
      <c r="U5" s="64"/>
      <c r="V5" s="160">
        <v>45765</v>
      </c>
      <c r="W5" s="161"/>
      <c r="X5" s="160">
        <v>46115</v>
      </c>
      <c r="Y5" s="161"/>
      <c r="Z5" s="3"/>
      <c r="AA5" s="3"/>
      <c r="AB5" s="3"/>
      <c r="AC5" s="3"/>
      <c r="AD5" s="3"/>
      <c r="AE5" s="3"/>
      <c r="AF5" s="3"/>
      <c r="AG5" s="3"/>
      <c r="AH5" s="3"/>
      <c r="AI5" s="3"/>
      <c r="AJ5" s="3"/>
      <c r="AK5" s="3"/>
      <c r="AL5" s="3"/>
    </row>
    <row r="6" spans="1:38" x14ac:dyDescent="0.2">
      <c r="A6" s="79"/>
      <c r="B6" s="65">
        <v>42100</v>
      </c>
      <c r="C6" s="66"/>
      <c r="D6" s="67">
        <v>42457</v>
      </c>
      <c r="E6" s="67"/>
      <c r="F6" s="65">
        <v>42842</v>
      </c>
      <c r="G6" s="66"/>
      <c r="H6" s="65">
        <v>43192</v>
      </c>
      <c r="I6" s="66"/>
      <c r="J6" s="80">
        <v>43577</v>
      </c>
      <c r="K6" s="80"/>
      <c r="L6" s="81">
        <v>43934</v>
      </c>
      <c r="M6" s="82"/>
      <c r="N6" s="65">
        <v>44291</v>
      </c>
      <c r="O6" s="80"/>
      <c r="P6" s="73">
        <v>44669</v>
      </c>
      <c r="Q6" s="74"/>
      <c r="R6" s="75">
        <v>45026</v>
      </c>
      <c r="S6" s="76"/>
      <c r="T6" s="77">
        <v>45383</v>
      </c>
      <c r="U6" s="78"/>
      <c r="V6" s="160">
        <v>45768</v>
      </c>
      <c r="W6" s="161"/>
      <c r="X6" s="160">
        <v>46118</v>
      </c>
      <c r="Y6" s="161"/>
      <c r="Z6" s="3"/>
      <c r="AA6" s="3"/>
      <c r="AB6" s="3"/>
      <c r="AC6" s="3"/>
      <c r="AD6" s="3"/>
      <c r="AE6" s="3"/>
      <c r="AF6" s="3"/>
      <c r="AG6" s="3"/>
      <c r="AH6" s="3"/>
      <c r="AI6" s="3"/>
      <c r="AJ6" s="3"/>
      <c r="AK6" s="3"/>
      <c r="AL6" s="3"/>
    </row>
    <row r="7" spans="1:38" ht="15" x14ac:dyDescent="0.25">
      <c r="A7" s="18" t="s">
        <v>16</v>
      </c>
      <c r="B7" s="83">
        <v>42138</v>
      </c>
      <c r="C7" s="84"/>
      <c r="D7" s="85">
        <v>42495</v>
      </c>
      <c r="E7" s="86"/>
      <c r="F7" s="83">
        <v>42880</v>
      </c>
      <c r="G7" s="84"/>
      <c r="H7" s="83">
        <v>43230</v>
      </c>
      <c r="I7" s="84"/>
      <c r="J7" s="87">
        <v>43615</v>
      </c>
      <c r="K7" s="88"/>
      <c r="L7" s="89">
        <v>43972</v>
      </c>
      <c r="M7" s="90"/>
      <c r="N7" s="83">
        <v>44329</v>
      </c>
      <c r="O7" s="88"/>
      <c r="P7" s="91">
        <v>44707</v>
      </c>
      <c r="Q7" s="92"/>
      <c r="R7" s="93">
        <v>45064</v>
      </c>
      <c r="S7" s="94"/>
      <c r="T7" s="95">
        <v>45421</v>
      </c>
      <c r="U7" s="96"/>
      <c r="V7" s="160">
        <v>45806</v>
      </c>
      <c r="W7" s="161"/>
      <c r="X7" s="160">
        <v>46171</v>
      </c>
      <c r="Y7" s="161"/>
      <c r="Z7" s="3"/>
      <c r="AA7" s="3"/>
      <c r="AB7" s="3"/>
      <c r="AC7" s="3"/>
      <c r="AD7" s="3"/>
      <c r="AE7" s="3"/>
      <c r="AF7" s="3"/>
      <c r="AG7" s="3"/>
      <c r="AH7" s="3"/>
      <c r="AI7" s="3"/>
      <c r="AJ7" s="3"/>
      <c r="AK7" s="3"/>
      <c r="AL7" s="3"/>
    </row>
    <row r="8" spans="1:38" ht="15" x14ac:dyDescent="0.25">
      <c r="A8" s="19" t="s">
        <v>17</v>
      </c>
      <c r="B8" s="97">
        <v>42149</v>
      </c>
      <c r="C8" s="98"/>
      <c r="D8" s="99">
        <v>42506</v>
      </c>
      <c r="E8" s="100"/>
      <c r="F8" s="97">
        <v>42891</v>
      </c>
      <c r="G8" s="98"/>
      <c r="H8" s="97">
        <v>43241</v>
      </c>
      <c r="I8" s="98"/>
      <c r="J8" s="101">
        <v>43626</v>
      </c>
      <c r="K8" s="102"/>
      <c r="L8" s="103">
        <v>43983</v>
      </c>
      <c r="M8" s="104"/>
      <c r="N8" s="97">
        <v>44340</v>
      </c>
      <c r="O8" s="102"/>
      <c r="P8" s="91">
        <v>44718</v>
      </c>
      <c r="Q8" s="92"/>
      <c r="R8" s="93">
        <v>45075</v>
      </c>
      <c r="S8" s="94"/>
      <c r="T8" s="95">
        <v>45432</v>
      </c>
      <c r="U8" s="96"/>
      <c r="V8" s="160">
        <v>45817</v>
      </c>
      <c r="W8" s="161"/>
      <c r="X8" s="160">
        <v>46167</v>
      </c>
      <c r="Y8" s="161"/>
      <c r="Z8" s="3"/>
      <c r="AA8" s="3"/>
      <c r="AB8" s="3"/>
      <c r="AC8" s="3"/>
      <c r="AD8" s="3"/>
      <c r="AE8" s="3"/>
      <c r="AF8" s="3"/>
      <c r="AG8" s="3"/>
      <c r="AH8" s="3"/>
      <c r="AI8" s="3"/>
      <c r="AJ8" s="3"/>
      <c r="AK8" s="3"/>
      <c r="AL8" s="3"/>
    </row>
    <row r="9" spans="1:38" ht="15" x14ac:dyDescent="0.25">
      <c r="A9" s="19" t="s">
        <v>18</v>
      </c>
      <c r="B9" s="97">
        <v>42217</v>
      </c>
      <c r="C9" s="98"/>
      <c r="D9" s="99">
        <v>42583</v>
      </c>
      <c r="E9" s="100"/>
      <c r="F9" s="97">
        <v>42948</v>
      </c>
      <c r="G9" s="98"/>
      <c r="H9" s="97">
        <v>43313</v>
      </c>
      <c r="I9" s="98"/>
      <c r="J9" s="101">
        <v>43678</v>
      </c>
      <c r="K9" s="102"/>
      <c r="L9" s="103">
        <v>44044</v>
      </c>
      <c r="M9" s="104"/>
      <c r="N9" s="97">
        <v>44409</v>
      </c>
      <c r="O9" s="102"/>
      <c r="P9" s="91">
        <v>44774</v>
      </c>
      <c r="Q9" s="92"/>
      <c r="R9" s="93">
        <v>45139</v>
      </c>
      <c r="S9" s="94"/>
      <c r="T9" s="95">
        <v>45505</v>
      </c>
      <c r="U9" s="96"/>
      <c r="V9" s="160">
        <v>45870</v>
      </c>
      <c r="W9" s="161"/>
      <c r="X9" s="160">
        <v>46235</v>
      </c>
      <c r="Y9" s="161"/>
      <c r="Z9" s="3"/>
      <c r="AA9" s="3"/>
      <c r="AB9" s="3"/>
      <c r="AC9" s="3"/>
      <c r="AD9" s="3"/>
      <c r="AE9" s="3"/>
      <c r="AF9" s="3"/>
      <c r="AG9" s="3"/>
      <c r="AH9" s="3"/>
      <c r="AI9" s="3"/>
      <c r="AJ9" s="3"/>
      <c r="AK9" s="3"/>
      <c r="AL9" s="3"/>
    </row>
    <row r="10" spans="1:38" ht="15" x14ac:dyDescent="0.25">
      <c r="A10" s="19" t="s">
        <v>19</v>
      </c>
      <c r="B10" s="97">
        <v>42268</v>
      </c>
      <c r="C10" s="98"/>
      <c r="D10" s="99">
        <v>42632</v>
      </c>
      <c r="E10" s="100"/>
      <c r="F10" s="97">
        <v>42996</v>
      </c>
      <c r="G10" s="98"/>
      <c r="H10" s="97">
        <v>43360</v>
      </c>
      <c r="I10" s="98"/>
      <c r="J10" s="101">
        <v>43724</v>
      </c>
      <c r="K10" s="102"/>
      <c r="L10" s="103">
        <v>44095</v>
      </c>
      <c r="M10" s="104"/>
      <c r="N10" s="97">
        <v>44459</v>
      </c>
      <c r="O10" s="102"/>
      <c r="P10" s="91">
        <v>44823</v>
      </c>
      <c r="Q10" s="92"/>
      <c r="R10" s="93">
        <v>45187</v>
      </c>
      <c r="S10" s="94"/>
      <c r="T10" s="95">
        <v>45551</v>
      </c>
      <c r="U10" s="96"/>
      <c r="V10" s="160">
        <v>45922</v>
      </c>
      <c r="W10" s="161"/>
      <c r="X10" s="160">
        <v>46286</v>
      </c>
      <c r="Y10" s="161"/>
      <c r="Z10" s="3"/>
      <c r="AA10" s="3"/>
      <c r="AB10" s="3"/>
      <c r="AC10" s="3"/>
      <c r="AD10" s="3"/>
      <c r="AE10" s="3"/>
      <c r="AF10" s="3"/>
      <c r="AG10" s="3"/>
      <c r="AH10" s="3"/>
      <c r="AI10" s="3"/>
      <c r="AJ10" s="3"/>
      <c r="AK10" s="3"/>
      <c r="AL10" s="3"/>
    </row>
    <row r="11" spans="1:38" ht="15" x14ac:dyDescent="0.25">
      <c r="A11" s="19" t="s">
        <v>20</v>
      </c>
      <c r="B11" s="97">
        <v>42363</v>
      </c>
      <c r="C11" s="98"/>
      <c r="D11" s="99">
        <v>42729</v>
      </c>
      <c r="E11" s="100"/>
      <c r="F11" s="97">
        <v>43094</v>
      </c>
      <c r="G11" s="98"/>
      <c r="H11" s="97">
        <v>43459</v>
      </c>
      <c r="I11" s="98"/>
      <c r="J11" s="101">
        <v>43824</v>
      </c>
      <c r="K11" s="102"/>
      <c r="L11" s="103">
        <v>44190</v>
      </c>
      <c r="M11" s="104"/>
      <c r="N11" s="97">
        <v>44555</v>
      </c>
      <c r="O11" s="102"/>
      <c r="P11" s="91">
        <v>44920</v>
      </c>
      <c r="Q11" s="92"/>
      <c r="R11" s="93">
        <v>45285</v>
      </c>
      <c r="S11" s="94"/>
      <c r="T11" s="95">
        <v>45651</v>
      </c>
      <c r="U11" s="96"/>
      <c r="V11" s="160">
        <v>46016</v>
      </c>
      <c r="W11" s="161"/>
      <c r="X11" s="160">
        <v>46381</v>
      </c>
      <c r="Y11" s="161"/>
      <c r="Z11" s="3"/>
      <c r="AA11" s="3"/>
      <c r="AB11" s="3"/>
      <c r="AC11" s="3"/>
      <c r="AD11" s="3"/>
      <c r="AE11" s="3"/>
      <c r="AF11" s="3"/>
      <c r="AG11" s="3"/>
      <c r="AH11" s="3"/>
      <c r="AI11" s="3"/>
      <c r="AJ11" s="3"/>
      <c r="AK11" s="3"/>
      <c r="AL11" s="3"/>
    </row>
    <row r="12" spans="1:38" ht="15" x14ac:dyDescent="0.25">
      <c r="A12" s="19" t="s">
        <v>21</v>
      </c>
      <c r="B12" s="97">
        <v>42369</v>
      </c>
      <c r="C12" s="98"/>
      <c r="D12" s="99">
        <v>42730</v>
      </c>
      <c r="E12" s="100"/>
      <c r="F12" s="97">
        <v>43095</v>
      </c>
      <c r="G12" s="98"/>
      <c r="H12" s="97">
        <v>43460</v>
      </c>
      <c r="I12" s="98"/>
      <c r="J12" s="101">
        <v>43825</v>
      </c>
      <c r="K12" s="102"/>
      <c r="L12" s="103">
        <v>44196</v>
      </c>
      <c r="M12" s="104"/>
      <c r="N12" s="97">
        <v>44554</v>
      </c>
      <c r="O12" s="102"/>
      <c r="P12" s="91">
        <v>44921</v>
      </c>
      <c r="Q12" s="92"/>
      <c r="R12" s="93">
        <v>45286</v>
      </c>
      <c r="S12" s="94"/>
      <c r="T12" s="95">
        <v>45652</v>
      </c>
      <c r="U12" s="96"/>
      <c r="V12" s="160">
        <v>46017</v>
      </c>
      <c r="W12" s="161"/>
      <c r="X12" s="160">
        <v>46017</v>
      </c>
      <c r="Y12" s="161"/>
      <c r="Z12" s="3"/>
      <c r="AA12" s="3"/>
      <c r="AB12" s="3"/>
      <c r="AC12" s="3"/>
      <c r="AD12" s="3"/>
      <c r="AE12" s="3"/>
      <c r="AF12" s="3"/>
      <c r="AG12" s="3"/>
      <c r="AH12" s="3"/>
      <c r="AI12" s="3"/>
      <c r="AJ12" s="3"/>
      <c r="AK12" s="3"/>
      <c r="AL12" s="3"/>
    </row>
    <row r="13" spans="1:38" ht="15" thickBot="1" x14ac:dyDescent="0.25">
      <c r="B13" s="20"/>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row r="14" spans="1:38" ht="15.75" thickBot="1" x14ac:dyDescent="0.25">
      <c r="B14" s="21"/>
      <c r="C14" s="105" t="s">
        <v>22</v>
      </c>
      <c r="D14" s="105"/>
      <c r="E14" s="105"/>
      <c r="F14" s="105"/>
      <c r="G14" s="106"/>
      <c r="AJ14" s="3"/>
      <c r="AL14" s="3"/>
    </row>
    <row r="15" spans="1:38" ht="15" thickBot="1" x14ac:dyDescent="0.25">
      <c r="A15" s="17"/>
      <c r="U15" s="3"/>
      <c r="V15" s="3"/>
      <c r="W15" s="3"/>
      <c r="X15" s="3"/>
      <c r="Y15" s="3"/>
      <c r="Z15" s="3"/>
      <c r="AA15" s="3"/>
      <c r="AB15" s="3"/>
      <c r="AC15" s="3"/>
      <c r="AD15" s="3"/>
      <c r="AE15" s="3"/>
      <c r="AF15" s="3"/>
      <c r="AG15" s="3"/>
      <c r="AH15" s="3"/>
      <c r="AI15" s="3"/>
      <c r="AJ15" s="3"/>
      <c r="AK15" s="3"/>
      <c r="AL15" s="3"/>
    </row>
    <row r="16" spans="1:38" x14ac:dyDescent="0.2">
      <c r="A16" s="107" t="s">
        <v>23</v>
      </c>
      <c r="B16" s="107"/>
      <c r="C16" s="107"/>
      <c r="D16" s="107"/>
      <c r="E16" s="107"/>
      <c r="F16" s="107"/>
      <c r="G16" s="107"/>
      <c r="H16" s="108"/>
      <c r="I16" s="109">
        <v>45658</v>
      </c>
      <c r="J16" s="110"/>
      <c r="K16" s="111" t="s">
        <v>24</v>
      </c>
      <c r="L16" s="112"/>
      <c r="M16" s="112"/>
      <c r="N16" s="112"/>
      <c r="O16" s="112"/>
      <c r="P16" s="112"/>
      <c r="Q16" s="112"/>
      <c r="R16" s="113">
        <f>NETWORKDAYS(I16,I17,B3:Y12)</f>
        <v>251</v>
      </c>
      <c r="S16" s="113"/>
      <c r="T16" s="114" t="s">
        <v>25</v>
      </c>
    </row>
    <row r="17" spans="1:38" x14ac:dyDescent="0.2">
      <c r="A17" s="107" t="s">
        <v>26</v>
      </c>
      <c r="B17" s="107"/>
      <c r="C17" s="107"/>
      <c r="D17" s="107"/>
      <c r="E17" s="107"/>
      <c r="F17" s="107"/>
      <c r="G17" s="107"/>
      <c r="H17" s="108"/>
      <c r="I17" s="124">
        <v>46022</v>
      </c>
      <c r="J17" s="125"/>
      <c r="K17" s="111"/>
      <c r="L17" s="112"/>
      <c r="M17" s="112"/>
      <c r="N17" s="112"/>
      <c r="O17" s="112"/>
      <c r="P17" s="112"/>
      <c r="Q17" s="112"/>
      <c r="R17" s="113"/>
      <c r="S17" s="113"/>
      <c r="T17" s="114"/>
    </row>
    <row r="18" spans="1:38" x14ac:dyDescent="0.2">
      <c r="A18" s="107" t="s">
        <v>50</v>
      </c>
      <c r="B18" s="107"/>
      <c r="C18" s="107"/>
      <c r="D18" s="107"/>
      <c r="E18" s="107"/>
      <c r="F18" s="107"/>
      <c r="G18" s="107"/>
      <c r="H18" s="108"/>
      <c r="I18" s="126">
        <v>1</v>
      </c>
      <c r="J18" s="127"/>
    </row>
    <row r="19" spans="1:38" ht="15" customHeight="1" x14ac:dyDescent="0.2">
      <c r="A19" s="128" t="s">
        <v>28</v>
      </c>
      <c r="B19" s="128"/>
      <c r="C19" s="128"/>
      <c r="D19" s="128"/>
      <c r="E19" s="128"/>
      <c r="F19" s="128"/>
      <c r="G19" s="128"/>
      <c r="H19" s="129"/>
      <c r="I19" s="130">
        <v>25</v>
      </c>
      <c r="J19" s="131"/>
      <c r="K19" s="11" t="s">
        <v>25</v>
      </c>
      <c r="L19" s="132" t="s">
        <v>29</v>
      </c>
      <c r="M19" s="132"/>
      <c r="N19" s="132"/>
      <c r="O19" s="132"/>
      <c r="P19" s="132"/>
      <c r="Q19" s="132"/>
      <c r="R19" s="115">
        <f>I23</f>
        <v>25</v>
      </c>
      <c r="S19" s="116"/>
      <c r="T19" s="2" t="s">
        <v>25</v>
      </c>
    </row>
    <row r="20" spans="1:38" ht="30.75" customHeight="1" thickBot="1" x14ac:dyDescent="0.25">
      <c r="A20" s="31" t="s">
        <v>30</v>
      </c>
      <c r="B20" s="31"/>
      <c r="C20" s="31"/>
      <c r="D20" s="31"/>
      <c r="E20" s="31"/>
      <c r="F20" s="31"/>
      <c r="G20" s="31"/>
      <c r="H20" s="117"/>
      <c r="I20" s="118">
        <v>0</v>
      </c>
      <c r="J20" s="119"/>
      <c r="K20" s="11" t="s">
        <v>25</v>
      </c>
      <c r="R20" s="22"/>
    </row>
    <row r="21" spans="1:38" x14ac:dyDescent="0.2">
      <c r="R21" s="11"/>
      <c r="AC21" s="23"/>
      <c r="AD21" s="23"/>
    </row>
    <row r="22" spans="1:38" ht="44.25" customHeight="1" thickBot="1" x14ac:dyDescent="0.25">
      <c r="A22" s="120" t="s">
        <v>31</v>
      </c>
      <c r="B22" s="120"/>
      <c r="C22" s="120"/>
      <c r="D22" s="120"/>
      <c r="E22" s="120"/>
      <c r="F22" s="121"/>
      <c r="G22" s="122" t="s">
        <v>32</v>
      </c>
      <c r="H22" s="122"/>
      <c r="I22" s="122" t="s">
        <v>33</v>
      </c>
      <c r="J22" s="122"/>
      <c r="K22" s="122" t="s">
        <v>34</v>
      </c>
      <c r="L22" s="122"/>
      <c r="R22" s="11"/>
      <c r="S22" s="123" t="s">
        <v>35</v>
      </c>
      <c r="T22" s="123"/>
      <c r="U22" s="123"/>
      <c r="V22" s="123"/>
      <c r="W22" s="123"/>
      <c r="X22" s="123"/>
      <c r="Y22" s="123"/>
      <c r="Z22" s="123"/>
      <c r="AA22" s="123"/>
      <c r="AC22" s="23"/>
      <c r="AD22" s="23"/>
    </row>
    <row r="23" spans="1:38" ht="28.5" thickTop="1" x14ac:dyDescent="0.2">
      <c r="A23" s="144" t="s">
        <v>36</v>
      </c>
      <c r="B23" s="144"/>
      <c r="C23" s="144"/>
      <c r="D23" s="144"/>
      <c r="E23" s="144"/>
      <c r="F23" s="144"/>
      <c r="G23" s="145">
        <f>(I17-I16+1)/365*I18*I19*8.3</f>
        <v>207.50000000000003</v>
      </c>
      <c r="H23" s="145"/>
      <c r="I23" s="145">
        <f>G23/G29</f>
        <v>25</v>
      </c>
      <c r="J23" s="145"/>
      <c r="K23" s="145">
        <f>G23/8.3</f>
        <v>25</v>
      </c>
      <c r="L23" s="145"/>
      <c r="R23" s="11"/>
      <c r="V23" s="149">
        <f>R16*8.3*I18-G23</f>
        <v>1875.8000000000002</v>
      </c>
      <c r="W23" s="150"/>
      <c r="X23" s="151"/>
      <c r="Y23" s="155" t="s">
        <v>37</v>
      </c>
      <c r="Z23" s="114"/>
      <c r="AA23" s="141">
        <f>INT(V23)</f>
        <v>1875</v>
      </c>
      <c r="AB23" s="142"/>
      <c r="AC23" s="143"/>
      <c r="AD23" s="24" t="s">
        <v>38</v>
      </c>
    </row>
    <row r="24" spans="1:38" ht="28.5" thickBot="1" x14ac:dyDescent="0.25">
      <c r="A24" s="144" t="s">
        <v>39</v>
      </c>
      <c r="B24" s="144"/>
      <c r="C24" s="144"/>
      <c r="D24" s="144"/>
      <c r="E24" s="144"/>
      <c r="F24" s="144"/>
      <c r="G24" s="145">
        <f>I24*8.3*I18</f>
        <v>0</v>
      </c>
      <c r="H24" s="145"/>
      <c r="I24" s="145">
        <f>I20</f>
        <v>0</v>
      </c>
      <c r="J24" s="145"/>
      <c r="K24" s="145">
        <f>G24/8.3</f>
        <v>0</v>
      </c>
      <c r="L24" s="145"/>
      <c r="R24" s="11"/>
      <c r="V24" s="152"/>
      <c r="W24" s="153"/>
      <c r="X24" s="154"/>
      <c r="Y24" s="156"/>
      <c r="Z24" s="114"/>
      <c r="AA24" s="146">
        <f>(V23-ROUNDDOWN(V23,0))*60</f>
        <v>48.000000000010914</v>
      </c>
      <c r="AB24" s="147"/>
      <c r="AC24" s="148"/>
      <c r="AD24" s="24" t="s">
        <v>40</v>
      </c>
    </row>
    <row r="25" spans="1:38" ht="44.25" customHeight="1" thickTop="1" x14ac:dyDescent="0.2">
      <c r="A25" s="144" t="s">
        <v>41</v>
      </c>
      <c r="B25" s="144"/>
      <c r="C25" s="144"/>
      <c r="D25" s="144"/>
      <c r="E25" s="144"/>
      <c r="F25" s="144"/>
      <c r="G25" s="145">
        <f>G23+G24</f>
        <v>207.50000000000003</v>
      </c>
      <c r="H25" s="145"/>
      <c r="I25" s="145">
        <f>G25/G29</f>
        <v>25</v>
      </c>
      <c r="J25" s="145"/>
      <c r="K25" s="145">
        <f>G25/8.3</f>
        <v>25</v>
      </c>
      <c r="L25" s="145"/>
      <c r="R25" s="11"/>
      <c r="U25" s="133" t="s">
        <v>32</v>
      </c>
      <c r="V25" s="133"/>
      <c r="W25" s="133"/>
      <c r="X25" s="133"/>
      <c r="Y25" s="133"/>
      <c r="AC25" s="23"/>
      <c r="AD25" s="23"/>
    </row>
    <row r="26" spans="1:38" x14ac:dyDescent="0.2">
      <c r="A26" s="4"/>
      <c r="B26" s="4"/>
      <c r="C26" s="4"/>
      <c r="D26" s="4"/>
      <c r="E26" s="4"/>
      <c r="F26" s="4"/>
      <c r="G26" s="25"/>
      <c r="H26" s="25"/>
      <c r="I26" s="11"/>
      <c r="AA26" s="28"/>
      <c r="AB26" s="28"/>
      <c r="AC26" s="28"/>
    </row>
    <row r="27" spans="1:38" ht="14.25" customHeight="1" x14ac:dyDescent="0.2">
      <c r="A27" s="134" t="s">
        <v>42</v>
      </c>
      <c r="B27" s="134"/>
      <c r="C27" s="134"/>
      <c r="D27" s="134"/>
      <c r="E27" s="134"/>
      <c r="F27" s="135"/>
      <c r="G27" s="138" t="s">
        <v>43</v>
      </c>
      <c r="H27" s="138"/>
      <c r="I27" s="138"/>
      <c r="J27" s="138"/>
      <c r="K27" s="139" t="s">
        <v>44</v>
      </c>
      <c r="L27" s="139"/>
      <c r="M27" s="139"/>
      <c r="N27" s="139"/>
    </row>
    <row r="28" spans="1:38" s="27" customFormat="1" ht="32.25" customHeight="1" x14ac:dyDescent="0.25">
      <c r="A28" s="136"/>
      <c r="B28" s="136"/>
      <c r="C28" s="136"/>
      <c r="D28" s="136"/>
      <c r="E28" s="136"/>
      <c r="F28" s="137"/>
      <c r="G28" s="140" t="s">
        <v>45</v>
      </c>
      <c r="H28" s="140"/>
      <c r="I28" s="122" t="s">
        <v>46</v>
      </c>
      <c r="J28" s="122"/>
      <c r="K28" s="122" t="s">
        <v>45</v>
      </c>
      <c r="L28" s="122"/>
      <c r="M28" s="122" t="s">
        <v>46</v>
      </c>
      <c r="N28" s="122"/>
      <c r="O28" s="26"/>
      <c r="P28" s="26"/>
      <c r="Q28" s="26"/>
      <c r="R28" s="26"/>
      <c r="S28" s="26"/>
      <c r="T28" s="26"/>
      <c r="U28" s="26"/>
      <c r="V28" s="26"/>
      <c r="W28" s="26"/>
      <c r="X28" s="26"/>
      <c r="Y28" s="26"/>
      <c r="Z28" s="26"/>
      <c r="AA28" s="26"/>
      <c r="AB28" s="26"/>
      <c r="AC28" s="26"/>
      <c r="AD28" s="26"/>
      <c r="AE28" s="26"/>
      <c r="AF28" s="26"/>
      <c r="AG28" s="26"/>
      <c r="AH28" s="26"/>
      <c r="AI28" s="26"/>
      <c r="AJ28" s="26"/>
      <c r="AK28" s="26"/>
      <c r="AL28" s="26"/>
    </row>
    <row r="29" spans="1:38" x14ac:dyDescent="0.2">
      <c r="A29" s="144" t="s">
        <v>47</v>
      </c>
      <c r="B29" s="144"/>
      <c r="C29" s="144"/>
      <c r="D29" s="144"/>
      <c r="E29" s="144"/>
      <c r="F29" s="144"/>
      <c r="G29" s="145">
        <f>8.3*I18</f>
        <v>8.3000000000000007</v>
      </c>
      <c r="H29" s="145"/>
      <c r="I29" s="157">
        <f>G29/24</f>
        <v>0.34583333333333338</v>
      </c>
      <c r="J29" s="157"/>
      <c r="K29" s="145">
        <f>41.5*I18</f>
        <v>41.5</v>
      </c>
      <c r="L29" s="145"/>
      <c r="M29" s="157">
        <f>K29/24</f>
        <v>1.7291666666666667</v>
      </c>
      <c r="N29" s="157"/>
      <c r="W29" s="29"/>
    </row>
    <row r="30" spans="1:38" x14ac:dyDescent="0.2">
      <c r="A30" s="144" t="s">
        <v>48</v>
      </c>
      <c r="B30" s="144"/>
      <c r="C30" s="144"/>
      <c r="D30" s="144"/>
      <c r="E30" s="144"/>
      <c r="F30" s="144"/>
      <c r="G30" s="145">
        <f>(V23)/(R16-I25)</f>
        <v>8.3000000000000007</v>
      </c>
      <c r="H30" s="145"/>
      <c r="I30" s="157">
        <f>G30/24</f>
        <v>0.34583333333333338</v>
      </c>
      <c r="J30" s="157"/>
      <c r="K30" s="145">
        <f>G30*5</f>
        <v>41.5</v>
      </c>
      <c r="L30" s="145"/>
      <c r="M30" s="157">
        <f t="shared" ref="M30:M31" si="0">K30/24</f>
        <v>1.7291666666666667</v>
      </c>
      <c r="N30" s="157"/>
      <c r="W30" s="29"/>
    </row>
    <row r="31" spans="1:38" ht="28.5" customHeight="1" x14ac:dyDescent="0.2">
      <c r="A31" s="144" t="s">
        <v>49</v>
      </c>
      <c r="B31" s="144"/>
      <c r="C31" s="144"/>
      <c r="D31" s="144"/>
      <c r="E31" s="144"/>
      <c r="F31" s="144"/>
      <c r="G31" s="145">
        <f>G30-G29</f>
        <v>0</v>
      </c>
      <c r="H31" s="145"/>
      <c r="I31" s="158">
        <f>G31/24</f>
        <v>0</v>
      </c>
      <c r="J31" s="158"/>
      <c r="K31" s="145">
        <f>K30-K29</f>
        <v>0</v>
      </c>
      <c r="L31" s="159"/>
      <c r="M31" s="157">
        <f t="shared" si="0"/>
        <v>0</v>
      </c>
      <c r="N31" s="157"/>
    </row>
    <row r="32" spans="1:38" x14ac:dyDescent="0.2">
      <c r="A32" s="4"/>
      <c r="B32" s="4"/>
      <c r="C32" s="4"/>
      <c r="D32" s="4"/>
      <c r="E32" s="4"/>
      <c r="F32" s="4"/>
      <c r="G32" s="25"/>
      <c r="H32" s="25"/>
      <c r="I32" s="11"/>
    </row>
  </sheetData>
  <mergeCells count="195">
    <mergeCell ref="X7:Y7"/>
    <mergeCell ref="X8:Y8"/>
    <mergeCell ref="X9:Y9"/>
    <mergeCell ref="X10:Y10"/>
    <mergeCell ref="X11:Y11"/>
    <mergeCell ref="X12:Y12"/>
    <mergeCell ref="V8:W8"/>
    <mergeCell ref="V9:W9"/>
    <mergeCell ref="V10:W10"/>
    <mergeCell ref="V11:W11"/>
    <mergeCell ref="V12:W12"/>
    <mergeCell ref="V7:W7"/>
    <mergeCell ref="X2:Y2"/>
    <mergeCell ref="X3:Y3"/>
    <mergeCell ref="X4:Y4"/>
    <mergeCell ref="X5:Y5"/>
    <mergeCell ref="X6:Y6"/>
    <mergeCell ref="V2:W2"/>
    <mergeCell ref="V3:W3"/>
    <mergeCell ref="V4:W4"/>
    <mergeCell ref="V5:W5"/>
    <mergeCell ref="V6:W6"/>
    <mergeCell ref="A30:F30"/>
    <mergeCell ref="G30:H30"/>
    <mergeCell ref="I30:J30"/>
    <mergeCell ref="K30:L30"/>
    <mergeCell ref="M30:N30"/>
    <mergeCell ref="A31:F31"/>
    <mergeCell ref="G31:H31"/>
    <mergeCell ref="I31:J31"/>
    <mergeCell ref="K31:L31"/>
    <mergeCell ref="M31:N31"/>
    <mergeCell ref="A29:F29"/>
    <mergeCell ref="G29:H29"/>
    <mergeCell ref="I29:J29"/>
    <mergeCell ref="K29:L29"/>
    <mergeCell ref="M29:N29"/>
    <mergeCell ref="A25:F25"/>
    <mergeCell ref="G25:H25"/>
    <mergeCell ref="I25:J25"/>
    <mergeCell ref="K25:L25"/>
    <mergeCell ref="U25:Y25"/>
    <mergeCell ref="A27:F28"/>
    <mergeCell ref="G27:J27"/>
    <mergeCell ref="K27:N27"/>
    <mergeCell ref="G28:H28"/>
    <mergeCell ref="I28:J28"/>
    <mergeCell ref="AA23:AC23"/>
    <mergeCell ref="A24:F24"/>
    <mergeCell ref="G24:H24"/>
    <mergeCell ref="I24:J24"/>
    <mergeCell ref="K24:L24"/>
    <mergeCell ref="AA24:AC24"/>
    <mergeCell ref="A23:F23"/>
    <mergeCell ref="G23:H23"/>
    <mergeCell ref="I23:J23"/>
    <mergeCell ref="K23:L23"/>
    <mergeCell ref="V23:X24"/>
    <mergeCell ref="Y23:Z24"/>
    <mergeCell ref="K28:L28"/>
    <mergeCell ref="M28:N28"/>
    <mergeCell ref="A22:F22"/>
    <mergeCell ref="G22:H22"/>
    <mergeCell ref="I22:J22"/>
    <mergeCell ref="K22:L22"/>
    <mergeCell ref="S22:AA22"/>
    <mergeCell ref="I17:J17"/>
    <mergeCell ref="A18:H18"/>
    <mergeCell ref="I18:J18"/>
    <mergeCell ref="A19:H19"/>
    <mergeCell ref="I19:J19"/>
    <mergeCell ref="L19:Q19"/>
    <mergeCell ref="C14:G14"/>
    <mergeCell ref="A16:H16"/>
    <mergeCell ref="I16:J16"/>
    <mergeCell ref="K16:Q17"/>
    <mergeCell ref="R16:S17"/>
    <mergeCell ref="T16:T17"/>
    <mergeCell ref="A17:H17"/>
    <mergeCell ref="R19:S19"/>
    <mergeCell ref="A20:H20"/>
    <mergeCell ref="I20:J20"/>
    <mergeCell ref="T11:U11"/>
    <mergeCell ref="B12:C12"/>
    <mergeCell ref="D12:E12"/>
    <mergeCell ref="F12:G12"/>
    <mergeCell ref="H12:I12"/>
    <mergeCell ref="J12:K12"/>
    <mergeCell ref="L12:M12"/>
    <mergeCell ref="N12:O12"/>
    <mergeCell ref="P12:Q12"/>
    <mergeCell ref="R12:S12"/>
    <mergeCell ref="T12:U12"/>
    <mergeCell ref="B11:C11"/>
    <mergeCell ref="D11:E11"/>
    <mergeCell ref="F11:G11"/>
    <mergeCell ref="H11:I11"/>
    <mergeCell ref="J11:K11"/>
    <mergeCell ref="L11:M11"/>
    <mergeCell ref="N11:O11"/>
    <mergeCell ref="P11:Q11"/>
    <mergeCell ref="R11:S11"/>
    <mergeCell ref="T9:U9"/>
    <mergeCell ref="B10:C10"/>
    <mergeCell ref="D10:E10"/>
    <mergeCell ref="F10:G10"/>
    <mergeCell ref="H10:I10"/>
    <mergeCell ref="J10:K10"/>
    <mergeCell ref="L10:M10"/>
    <mergeCell ref="N10:O10"/>
    <mergeCell ref="P10:Q10"/>
    <mergeCell ref="R10:S10"/>
    <mergeCell ref="T10:U10"/>
    <mergeCell ref="B9:C9"/>
    <mergeCell ref="D9:E9"/>
    <mergeCell ref="F9:G9"/>
    <mergeCell ref="H9:I9"/>
    <mergeCell ref="J9:K9"/>
    <mergeCell ref="L9:M9"/>
    <mergeCell ref="N9:O9"/>
    <mergeCell ref="P9:Q9"/>
    <mergeCell ref="R9:S9"/>
    <mergeCell ref="T7:U7"/>
    <mergeCell ref="B8:C8"/>
    <mergeCell ref="D8:E8"/>
    <mergeCell ref="F8:G8"/>
    <mergeCell ref="H8:I8"/>
    <mergeCell ref="J8:K8"/>
    <mergeCell ref="L8:M8"/>
    <mergeCell ref="N8:O8"/>
    <mergeCell ref="P8:Q8"/>
    <mergeCell ref="R8:S8"/>
    <mergeCell ref="T8:U8"/>
    <mergeCell ref="B7:C7"/>
    <mergeCell ref="D7:E7"/>
    <mergeCell ref="F7:G7"/>
    <mergeCell ref="H7:I7"/>
    <mergeCell ref="J7:K7"/>
    <mergeCell ref="L7:M7"/>
    <mergeCell ref="N7:O7"/>
    <mergeCell ref="P7:Q7"/>
    <mergeCell ref="R7:S7"/>
    <mergeCell ref="R5:S5"/>
    <mergeCell ref="T5:U5"/>
    <mergeCell ref="B6:C6"/>
    <mergeCell ref="D6:E6"/>
    <mergeCell ref="F6:G6"/>
    <mergeCell ref="H6:I6"/>
    <mergeCell ref="J6:K6"/>
    <mergeCell ref="L6:M6"/>
    <mergeCell ref="N6:O6"/>
    <mergeCell ref="P6:Q6"/>
    <mergeCell ref="R6:S6"/>
    <mergeCell ref="T6:U6"/>
    <mergeCell ref="A5:A6"/>
    <mergeCell ref="B5:C5"/>
    <mergeCell ref="D5:E5"/>
    <mergeCell ref="F5:G5"/>
    <mergeCell ref="H5:I5"/>
    <mergeCell ref="J5:K5"/>
    <mergeCell ref="L5:M5"/>
    <mergeCell ref="N5:O5"/>
    <mergeCell ref="P5:Q5"/>
    <mergeCell ref="R3:S3"/>
    <mergeCell ref="T3:U3"/>
    <mergeCell ref="B4:C4"/>
    <mergeCell ref="D4:E4"/>
    <mergeCell ref="F4:G4"/>
    <mergeCell ref="H4:I4"/>
    <mergeCell ref="J4:K4"/>
    <mergeCell ref="L4:M4"/>
    <mergeCell ref="N4:O4"/>
    <mergeCell ref="P4:Q4"/>
    <mergeCell ref="R4:S4"/>
    <mergeCell ref="T4:U4"/>
    <mergeCell ref="A3:A4"/>
    <mergeCell ref="B3:C3"/>
    <mergeCell ref="D3:E3"/>
    <mergeCell ref="F3:G3"/>
    <mergeCell ref="H3:I3"/>
    <mergeCell ref="J3:K3"/>
    <mergeCell ref="L3:M3"/>
    <mergeCell ref="N3:O3"/>
    <mergeCell ref="P3:Q3"/>
    <mergeCell ref="B1:U1"/>
    <mergeCell ref="B2:C2"/>
    <mergeCell ref="D2:E2"/>
    <mergeCell ref="F2:G2"/>
    <mergeCell ref="H2:I2"/>
    <mergeCell ref="J2:K2"/>
    <mergeCell ref="L2:M2"/>
    <mergeCell ref="N2:O2"/>
    <mergeCell ref="P2:Q2"/>
    <mergeCell ref="R2:S2"/>
    <mergeCell ref="T2:U2"/>
  </mergeCells>
  <dataValidations count="3">
    <dataValidation allowBlank="1" showInputMessage="1" showErrorMessage="1" prompt="il est nécessaire d'estimer le nombre de jours de congé supplémentaire souhaités pour la période sélectionnée._x000a_Le solde de vacances/congés pour la période sélectionnée est affiché dans le tableau récapitulatif." sqref="I20:J20" xr:uid="{D58C8F42-98AF-446F-AD46-5142BC8084CA}"/>
    <dataValidation allowBlank="1" showInputMessage="1" showErrorMessage="1" prompt="Pour calculer le nombre d'heures dues pour l'année entière, il faut indiquer le 1 janvier comme date de début de contrat (exemple : 01.01.2015) et le 31 décembre comme date de fin de contrat (exemple : 31.12.2015)" sqref="I16:J17" xr:uid="{7958A42D-CAAF-477D-995E-3531DCA032C8}"/>
    <dataValidation allowBlank="1" showInputMessage="1" showErrorMessage="1" prompt="Le droit aux vacances est de 25 jours par année jusqu'à l'âge de 59 ans puis 30 jours dès l'âge de 60 ans (RLPers art. 64)" sqref="I19:J19" xr:uid="{83308B45-D350-4476-B7B1-D583E271957D}"/>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65521-2D33-4E1D-9B5B-163E081B48BA}">
  <dimension ref="A1:AL32"/>
  <sheetViews>
    <sheetView topLeftCell="A10" workbookViewId="0">
      <selection activeCell="I20" sqref="I20:J20"/>
    </sheetView>
  </sheetViews>
  <sheetFormatPr baseColWidth="10" defaultColWidth="11.42578125" defaultRowHeight="14.25" x14ac:dyDescent="0.2"/>
  <cols>
    <col min="1" max="1" width="17.28515625" style="3" customWidth="1"/>
    <col min="2" max="21" width="5.7109375" style="2" customWidth="1"/>
    <col min="22" max="22" width="5.5703125" style="2" customWidth="1"/>
    <col min="23" max="38" width="5.7109375" style="2" customWidth="1"/>
    <col min="39" max="40" width="11.42578125" style="3"/>
    <col min="41" max="41" width="11.5703125" style="3" bestFit="1" customWidth="1"/>
    <col min="42" max="16384" width="11.42578125" style="3"/>
  </cols>
  <sheetData>
    <row r="1" spans="1:38" ht="15.75" x14ac:dyDescent="0.2">
      <c r="B1" s="35" t="s">
        <v>51</v>
      </c>
      <c r="C1" s="35"/>
      <c r="D1" s="35"/>
      <c r="E1" s="35"/>
      <c r="F1" s="35"/>
      <c r="G1" s="35"/>
      <c r="H1" s="35"/>
      <c r="I1" s="35"/>
      <c r="J1" s="35"/>
      <c r="K1" s="35"/>
      <c r="L1" s="35"/>
      <c r="M1" s="35"/>
      <c r="N1" s="35"/>
      <c r="O1" s="35"/>
      <c r="P1" s="35"/>
      <c r="Q1" s="35"/>
      <c r="R1" s="35"/>
      <c r="S1" s="35"/>
      <c r="T1" s="35"/>
      <c r="U1" s="35"/>
      <c r="V1" s="3"/>
      <c r="W1" s="3"/>
      <c r="X1" s="3"/>
      <c r="Y1" s="3"/>
      <c r="Z1" s="3"/>
      <c r="AA1" s="3"/>
      <c r="AB1" s="3"/>
      <c r="AC1" s="3"/>
      <c r="AD1" s="3"/>
      <c r="AE1" s="3"/>
      <c r="AF1" s="3"/>
      <c r="AG1" s="3"/>
      <c r="AH1" s="3"/>
      <c r="AI1" s="3"/>
      <c r="AJ1" s="3"/>
      <c r="AK1" s="3"/>
      <c r="AL1" s="3"/>
    </row>
    <row r="2" spans="1:38" ht="15.75" customHeight="1" x14ac:dyDescent="0.2">
      <c r="B2" s="36">
        <v>2015</v>
      </c>
      <c r="C2" s="37"/>
      <c r="D2" s="38">
        <v>2016</v>
      </c>
      <c r="E2" s="39"/>
      <c r="F2" s="40">
        <v>2017</v>
      </c>
      <c r="G2" s="41"/>
      <c r="H2" s="40">
        <v>2018</v>
      </c>
      <c r="I2" s="41"/>
      <c r="J2" s="42">
        <v>2019</v>
      </c>
      <c r="K2" s="43"/>
      <c r="L2" s="44">
        <v>2020</v>
      </c>
      <c r="M2" s="45"/>
      <c r="N2" s="40">
        <v>2021</v>
      </c>
      <c r="O2" s="43"/>
      <c r="P2" s="162">
        <v>2022</v>
      </c>
      <c r="Q2" s="163"/>
      <c r="R2" s="164">
        <v>2023</v>
      </c>
      <c r="S2" s="164"/>
      <c r="T2" s="165">
        <v>2024</v>
      </c>
      <c r="U2" s="166"/>
      <c r="V2" s="139">
        <v>2025</v>
      </c>
      <c r="W2" s="139"/>
      <c r="X2" s="139">
        <v>2026</v>
      </c>
      <c r="Y2" s="139"/>
      <c r="Z2" s="3"/>
      <c r="AA2" s="3"/>
      <c r="AB2" s="3"/>
      <c r="AC2" s="3"/>
      <c r="AD2" s="3"/>
      <c r="AE2" s="3"/>
      <c r="AF2" s="3"/>
      <c r="AG2" s="3"/>
      <c r="AH2" s="3"/>
      <c r="AI2" s="3"/>
      <c r="AJ2" s="3"/>
      <c r="AK2" s="3"/>
      <c r="AL2" s="3"/>
    </row>
    <row r="3" spans="1:38" x14ac:dyDescent="0.2">
      <c r="A3" s="43" t="s">
        <v>14</v>
      </c>
      <c r="B3" s="57">
        <v>42005</v>
      </c>
      <c r="C3" s="58"/>
      <c r="D3" s="56">
        <v>42370</v>
      </c>
      <c r="E3" s="56"/>
      <c r="F3" s="57">
        <v>42736</v>
      </c>
      <c r="G3" s="58"/>
      <c r="H3" s="57">
        <v>43101</v>
      </c>
      <c r="I3" s="58"/>
      <c r="J3" s="55">
        <v>43466</v>
      </c>
      <c r="K3" s="55"/>
      <c r="L3" s="53">
        <v>43831</v>
      </c>
      <c r="M3" s="54"/>
      <c r="N3" s="57">
        <v>44197</v>
      </c>
      <c r="O3" s="55"/>
      <c r="P3" s="63">
        <v>44562</v>
      </c>
      <c r="Q3" s="167"/>
      <c r="R3" s="168">
        <v>44927</v>
      </c>
      <c r="S3" s="64"/>
      <c r="T3" s="59">
        <v>45292</v>
      </c>
      <c r="U3" s="60"/>
      <c r="V3" s="176">
        <v>45658</v>
      </c>
      <c r="W3" s="177"/>
      <c r="X3" s="176">
        <v>46023</v>
      </c>
      <c r="Y3" s="177"/>
      <c r="Z3" s="3"/>
      <c r="AA3" s="3"/>
      <c r="AB3" s="3"/>
      <c r="AC3" s="3"/>
      <c r="AD3" s="3"/>
      <c r="AE3" s="3"/>
      <c r="AF3" s="3"/>
      <c r="AG3" s="3"/>
      <c r="AH3" s="3"/>
      <c r="AI3" s="3"/>
      <c r="AJ3" s="3"/>
      <c r="AK3" s="3"/>
      <c r="AL3" s="3"/>
    </row>
    <row r="4" spans="1:38" x14ac:dyDescent="0.2">
      <c r="A4" s="52"/>
      <c r="B4" s="81">
        <v>42006</v>
      </c>
      <c r="C4" s="82"/>
      <c r="D4" s="80">
        <v>42371</v>
      </c>
      <c r="E4" s="80"/>
      <c r="F4" s="71">
        <v>42737</v>
      </c>
      <c r="G4" s="72"/>
      <c r="H4" s="71">
        <v>43102</v>
      </c>
      <c r="I4" s="72"/>
      <c r="J4" s="169">
        <v>43467</v>
      </c>
      <c r="K4" s="169"/>
      <c r="L4" s="68">
        <v>43832</v>
      </c>
      <c r="M4" s="69"/>
      <c r="N4" s="71">
        <v>44198</v>
      </c>
      <c r="O4" s="169"/>
      <c r="P4" s="77">
        <v>44563</v>
      </c>
      <c r="Q4" s="170"/>
      <c r="R4" s="171">
        <v>44928</v>
      </c>
      <c r="S4" s="78"/>
      <c r="T4" s="73">
        <v>45293</v>
      </c>
      <c r="U4" s="74"/>
      <c r="V4" s="176">
        <v>45659</v>
      </c>
      <c r="W4" s="177"/>
      <c r="X4" s="176">
        <v>46024</v>
      </c>
      <c r="Y4" s="177"/>
      <c r="Z4" s="3"/>
      <c r="AA4" s="3"/>
      <c r="AB4" s="3"/>
      <c r="AC4" s="3"/>
      <c r="AD4" s="3"/>
      <c r="AE4" s="3"/>
      <c r="AF4" s="3"/>
      <c r="AG4" s="3"/>
      <c r="AH4" s="3"/>
      <c r="AI4" s="3"/>
      <c r="AJ4" s="3"/>
      <c r="AK4" s="3"/>
      <c r="AL4" s="3"/>
    </row>
    <row r="5" spans="1:38" x14ac:dyDescent="0.2">
      <c r="A5" s="43" t="s">
        <v>15</v>
      </c>
      <c r="B5" s="57">
        <v>42097</v>
      </c>
      <c r="C5" s="58"/>
      <c r="D5" s="56">
        <v>42454</v>
      </c>
      <c r="E5" s="56"/>
      <c r="F5" s="57">
        <v>42839</v>
      </c>
      <c r="G5" s="58"/>
      <c r="H5" s="57">
        <v>43189</v>
      </c>
      <c r="I5" s="58"/>
      <c r="J5" s="55">
        <v>43574</v>
      </c>
      <c r="K5" s="55"/>
      <c r="L5" s="53">
        <v>43931</v>
      </c>
      <c r="M5" s="54"/>
      <c r="N5" s="57">
        <v>44288</v>
      </c>
      <c r="O5" s="55"/>
      <c r="P5" s="63">
        <v>44666</v>
      </c>
      <c r="Q5" s="167"/>
      <c r="R5" s="168">
        <v>45023</v>
      </c>
      <c r="S5" s="64"/>
      <c r="T5" s="59">
        <v>45380</v>
      </c>
      <c r="U5" s="60"/>
      <c r="V5" s="176">
        <v>45765</v>
      </c>
      <c r="W5" s="177"/>
      <c r="X5" s="176">
        <v>46115</v>
      </c>
      <c r="Y5" s="177"/>
      <c r="Z5" s="3"/>
      <c r="AA5" s="3"/>
      <c r="AB5" s="3"/>
      <c r="AC5" s="3"/>
      <c r="AD5" s="3"/>
      <c r="AE5" s="3"/>
      <c r="AF5" s="3"/>
      <c r="AG5" s="3"/>
      <c r="AH5" s="3"/>
      <c r="AI5" s="3"/>
      <c r="AJ5" s="3"/>
      <c r="AK5" s="3"/>
      <c r="AL5" s="3"/>
    </row>
    <row r="6" spans="1:38" x14ac:dyDescent="0.2">
      <c r="A6" s="79"/>
      <c r="B6" s="81">
        <v>42100</v>
      </c>
      <c r="C6" s="82"/>
      <c r="D6" s="80">
        <v>42457</v>
      </c>
      <c r="E6" s="80"/>
      <c r="F6" s="81">
        <v>42842</v>
      </c>
      <c r="G6" s="82"/>
      <c r="H6" s="81">
        <v>43192</v>
      </c>
      <c r="I6" s="82"/>
      <c r="J6" s="67">
        <v>43577</v>
      </c>
      <c r="K6" s="67"/>
      <c r="L6" s="65">
        <v>43934</v>
      </c>
      <c r="M6" s="66"/>
      <c r="N6" s="81">
        <v>44291</v>
      </c>
      <c r="O6" s="67"/>
      <c r="P6" s="77">
        <v>44669</v>
      </c>
      <c r="Q6" s="170"/>
      <c r="R6" s="171">
        <v>45026</v>
      </c>
      <c r="S6" s="78"/>
      <c r="T6" s="73">
        <v>45383</v>
      </c>
      <c r="U6" s="74"/>
      <c r="V6" s="176">
        <v>45768</v>
      </c>
      <c r="W6" s="177"/>
      <c r="X6" s="176">
        <v>46118</v>
      </c>
      <c r="Y6" s="177"/>
      <c r="Z6" s="3"/>
      <c r="AA6" s="3"/>
      <c r="AB6" s="3"/>
      <c r="AC6" s="3"/>
      <c r="AD6" s="3"/>
      <c r="AE6" s="3"/>
      <c r="AF6" s="3"/>
      <c r="AG6" s="3"/>
      <c r="AH6" s="3"/>
      <c r="AI6" s="3"/>
      <c r="AJ6" s="3"/>
      <c r="AK6" s="3"/>
      <c r="AL6" s="3"/>
    </row>
    <row r="7" spans="1:38" ht="15" x14ac:dyDescent="0.25">
      <c r="A7" s="18" t="s">
        <v>16</v>
      </c>
      <c r="B7" s="89">
        <v>42138</v>
      </c>
      <c r="C7" s="90"/>
      <c r="D7" s="87">
        <v>42495</v>
      </c>
      <c r="E7" s="88"/>
      <c r="F7" s="89">
        <v>42880</v>
      </c>
      <c r="G7" s="90"/>
      <c r="H7" s="89">
        <v>43230</v>
      </c>
      <c r="I7" s="90"/>
      <c r="J7" s="85">
        <v>43615</v>
      </c>
      <c r="K7" s="86"/>
      <c r="L7" s="83">
        <v>43972</v>
      </c>
      <c r="M7" s="84"/>
      <c r="N7" s="89">
        <v>44329</v>
      </c>
      <c r="O7" s="86"/>
      <c r="P7" s="95">
        <v>44707</v>
      </c>
      <c r="Q7" s="172"/>
      <c r="R7" s="173">
        <v>45064</v>
      </c>
      <c r="S7" s="96"/>
      <c r="T7" s="91">
        <v>45421</v>
      </c>
      <c r="U7" s="92"/>
      <c r="V7" s="176">
        <v>45806</v>
      </c>
      <c r="W7" s="177"/>
      <c r="X7" s="176">
        <v>46171</v>
      </c>
      <c r="Y7" s="177"/>
      <c r="Z7" s="3"/>
      <c r="AA7" s="3"/>
      <c r="AB7" s="3"/>
      <c r="AC7" s="3"/>
      <c r="AD7" s="3"/>
      <c r="AE7" s="3"/>
      <c r="AF7" s="3"/>
      <c r="AG7" s="3"/>
      <c r="AH7" s="3"/>
      <c r="AI7" s="3"/>
      <c r="AJ7" s="3"/>
      <c r="AK7" s="3"/>
      <c r="AL7" s="3"/>
    </row>
    <row r="8" spans="1:38" ht="15" x14ac:dyDescent="0.25">
      <c r="A8" s="19" t="s">
        <v>17</v>
      </c>
      <c r="B8" s="103">
        <v>42149</v>
      </c>
      <c r="C8" s="104"/>
      <c r="D8" s="101">
        <v>42506</v>
      </c>
      <c r="E8" s="102"/>
      <c r="F8" s="103">
        <v>42891</v>
      </c>
      <c r="G8" s="104"/>
      <c r="H8" s="103">
        <v>43241</v>
      </c>
      <c r="I8" s="104"/>
      <c r="J8" s="99">
        <v>43626</v>
      </c>
      <c r="K8" s="100"/>
      <c r="L8" s="97">
        <v>43983</v>
      </c>
      <c r="M8" s="98"/>
      <c r="N8" s="103">
        <v>44340</v>
      </c>
      <c r="O8" s="100"/>
      <c r="P8" s="95">
        <v>44718</v>
      </c>
      <c r="Q8" s="172"/>
      <c r="R8" s="173">
        <v>45075</v>
      </c>
      <c r="S8" s="96"/>
      <c r="T8" s="91">
        <v>45432</v>
      </c>
      <c r="U8" s="92"/>
      <c r="V8" s="176">
        <v>45817</v>
      </c>
      <c r="W8" s="177"/>
      <c r="X8" s="176">
        <v>46167</v>
      </c>
      <c r="Y8" s="177"/>
      <c r="Z8" s="3"/>
      <c r="AA8" s="3"/>
      <c r="AB8" s="3"/>
      <c r="AC8" s="3"/>
      <c r="AD8" s="3"/>
      <c r="AE8" s="3"/>
      <c r="AF8" s="3"/>
      <c r="AG8" s="3"/>
      <c r="AH8" s="3"/>
      <c r="AI8" s="3"/>
      <c r="AJ8" s="3"/>
      <c r="AK8" s="3"/>
      <c r="AL8" s="3"/>
    </row>
    <row r="9" spans="1:38" ht="15" x14ac:dyDescent="0.25">
      <c r="A9" s="19" t="s">
        <v>18</v>
      </c>
      <c r="B9" s="103">
        <v>42217</v>
      </c>
      <c r="C9" s="104"/>
      <c r="D9" s="101">
        <v>42583</v>
      </c>
      <c r="E9" s="102"/>
      <c r="F9" s="103">
        <v>42948</v>
      </c>
      <c r="G9" s="104"/>
      <c r="H9" s="103">
        <v>43313</v>
      </c>
      <c r="I9" s="104"/>
      <c r="J9" s="99">
        <v>43678</v>
      </c>
      <c r="K9" s="100"/>
      <c r="L9" s="97">
        <v>44044</v>
      </c>
      <c r="M9" s="98"/>
      <c r="N9" s="103">
        <v>44409</v>
      </c>
      <c r="O9" s="100"/>
      <c r="P9" s="95">
        <v>44774</v>
      </c>
      <c r="Q9" s="172"/>
      <c r="R9" s="173">
        <v>45139</v>
      </c>
      <c r="S9" s="96"/>
      <c r="T9" s="91">
        <v>45505</v>
      </c>
      <c r="U9" s="92"/>
      <c r="V9" s="176">
        <v>45870</v>
      </c>
      <c r="W9" s="177"/>
      <c r="X9" s="176">
        <v>46235</v>
      </c>
      <c r="Y9" s="177"/>
      <c r="Z9" s="3"/>
      <c r="AA9" s="3"/>
      <c r="AB9" s="3"/>
      <c r="AC9" s="3"/>
      <c r="AD9" s="3"/>
      <c r="AE9" s="3"/>
      <c r="AF9" s="3"/>
      <c r="AG9" s="3"/>
      <c r="AH9" s="3"/>
      <c r="AI9" s="3"/>
      <c r="AJ9" s="3"/>
      <c r="AK9" s="3"/>
      <c r="AL9" s="3"/>
    </row>
    <row r="10" spans="1:38" ht="15" x14ac:dyDescent="0.25">
      <c r="A10" s="19" t="s">
        <v>19</v>
      </c>
      <c r="B10" s="103">
        <v>42268</v>
      </c>
      <c r="C10" s="104"/>
      <c r="D10" s="101">
        <v>42632</v>
      </c>
      <c r="E10" s="102"/>
      <c r="F10" s="103">
        <v>42996</v>
      </c>
      <c r="G10" s="104"/>
      <c r="H10" s="103">
        <v>43360</v>
      </c>
      <c r="I10" s="104"/>
      <c r="J10" s="99">
        <v>43724</v>
      </c>
      <c r="K10" s="100"/>
      <c r="L10" s="97">
        <v>44095</v>
      </c>
      <c r="M10" s="98"/>
      <c r="N10" s="103">
        <v>44459</v>
      </c>
      <c r="O10" s="100"/>
      <c r="P10" s="95">
        <v>44823</v>
      </c>
      <c r="Q10" s="172"/>
      <c r="R10" s="173">
        <v>45187</v>
      </c>
      <c r="S10" s="96"/>
      <c r="T10" s="91">
        <v>45551</v>
      </c>
      <c r="U10" s="92"/>
      <c r="V10" s="176">
        <v>45922</v>
      </c>
      <c r="W10" s="177"/>
      <c r="X10" s="176">
        <v>46286</v>
      </c>
      <c r="Y10" s="177"/>
      <c r="Z10" s="3"/>
      <c r="AA10" s="3"/>
      <c r="AB10" s="3"/>
      <c r="AC10" s="3"/>
      <c r="AD10" s="3"/>
      <c r="AE10" s="3"/>
      <c r="AF10" s="3"/>
      <c r="AG10" s="3"/>
      <c r="AH10" s="3"/>
      <c r="AI10" s="3"/>
      <c r="AJ10" s="3"/>
      <c r="AK10" s="3"/>
      <c r="AL10" s="3"/>
    </row>
    <row r="11" spans="1:38" ht="15" x14ac:dyDescent="0.25">
      <c r="A11" s="19" t="s">
        <v>20</v>
      </c>
      <c r="B11" s="103">
        <v>42363</v>
      </c>
      <c r="C11" s="104"/>
      <c r="D11" s="101">
        <v>42729</v>
      </c>
      <c r="E11" s="102"/>
      <c r="F11" s="103">
        <v>43094</v>
      </c>
      <c r="G11" s="104"/>
      <c r="H11" s="103">
        <v>43459</v>
      </c>
      <c r="I11" s="104"/>
      <c r="J11" s="99">
        <v>43824</v>
      </c>
      <c r="K11" s="100"/>
      <c r="L11" s="97">
        <v>44190</v>
      </c>
      <c r="M11" s="98"/>
      <c r="N11" s="103">
        <v>44555</v>
      </c>
      <c r="O11" s="100"/>
      <c r="P11" s="95">
        <v>44920</v>
      </c>
      <c r="Q11" s="172"/>
      <c r="R11" s="173">
        <v>45285</v>
      </c>
      <c r="S11" s="96"/>
      <c r="T11" s="91">
        <v>45651</v>
      </c>
      <c r="U11" s="92"/>
      <c r="V11" s="176">
        <v>46016</v>
      </c>
      <c r="W11" s="177"/>
      <c r="X11" s="176">
        <v>46381</v>
      </c>
      <c r="Y11" s="177"/>
      <c r="Z11" s="3"/>
      <c r="AA11" s="3"/>
      <c r="AB11" s="3"/>
      <c r="AC11" s="3"/>
      <c r="AD11" s="3"/>
      <c r="AE11" s="3"/>
      <c r="AF11" s="3"/>
      <c r="AG11" s="3"/>
      <c r="AH11" s="3"/>
      <c r="AI11" s="3"/>
      <c r="AJ11" s="3"/>
      <c r="AK11" s="3"/>
      <c r="AL11" s="3"/>
    </row>
    <row r="12" spans="1:38" ht="15" x14ac:dyDescent="0.25">
      <c r="A12" s="19" t="s">
        <v>21</v>
      </c>
      <c r="B12" s="103">
        <v>42369</v>
      </c>
      <c r="C12" s="104"/>
      <c r="D12" s="101">
        <v>42730</v>
      </c>
      <c r="E12" s="102"/>
      <c r="F12" s="103">
        <v>43095</v>
      </c>
      <c r="G12" s="104"/>
      <c r="H12" s="103">
        <v>43460</v>
      </c>
      <c r="I12" s="104"/>
      <c r="J12" s="99">
        <v>43825</v>
      </c>
      <c r="K12" s="100"/>
      <c r="L12" s="97">
        <v>44196</v>
      </c>
      <c r="M12" s="98"/>
      <c r="N12" s="103">
        <v>44554</v>
      </c>
      <c r="O12" s="100"/>
      <c r="P12" s="95">
        <v>44921</v>
      </c>
      <c r="Q12" s="172"/>
      <c r="R12" s="173">
        <v>45286</v>
      </c>
      <c r="S12" s="96"/>
      <c r="T12" s="91">
        <v>45652</v>
      </c>
      <c r="U12" s="92"/>
      <c r="V12" s="176">
        <v>46017</v>
      </c>
      <c r="W12" s="177"/>
      <c r="X12" s="176">
        <v>46382</v>
      </c>
      <c r="Y12" s="177"/>
      <c r="Z12" s="3"/>
      <c r="AA12" s="3"/>
      <c r="AB12" s="3"/>
      <c r="AC12" s="3"/>
      <c r="AD12" s="3"/>
      <c r="AE12" s="3"/>
      <c r="AF12" s="3"/>
      <c r="AG12" s="3"/>
      <c r="AH12" s="3"/>
      <c r="AI12" s="3"/>
      <c r="AJ12" s="3"/>
      <c r="AK12" s="3"/>
      <c r="AL12" s="3"/>
    </row>
    <row r="13" spans="1:38" ht="15" thickBot="1" x14ac:dyDescent="0.25">
      <c r="B13" s="20"/>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row r="14" spans="1:38" ht="15.75" thickBot="1" x14ac:dyDescent="0.25">
      <c r="B14" s="21"/>
      <c r="C14" s="105" t="s">
        <v>22</v>
      </c>
      <c r="D14" s="105"/>
      <c r="E14" s="105"/>
      <c r="F14" s="105"/>
      <c r="G14" s="106"/>
      <c r="AJ14" s="3"/>
      <c r="AL14" s="3"/>
    </row>
    <row r="15" spans="1:38" ht="15" thickBot="1" x14ac:dyDescent="0.25">
      <c r="A15" s="17"/>
      <c r="U15" s="3"/>
      <c r="V15" s="3"/>
      <c r="W15" s="3"/>
      <c r="X15" s="3"/>
      <c r="Y15" s="3"/>
      <c r="Z15" s="3"/>
      <c r="AA15" s="3"/>
      <c r="AB15" s="3"/>
      <c r="AC15" s="3"/>
      <c r="AD15" s="3"/>
      <c r="AE15" s="3"/>
      <c r="AF15" s="3"/>
      <c r="AG15" s="3"/>
      <c r="AH15" s="3"/>
      <c r="AI15" s="3"/>
      <c r="AJ15" s="3"/>
      <c r="AK15" s="3"/>
      <c r="AL15" s="3"/>
    </row>
    <row r="16" spans="1:38" x14ac:dyDescent="0.2">
      <c r="A16" s="107" t="s">
        <v>23</v>
      </c>
      <c r="B16" s="107"/>
      <c r="C16" s="107"/>
      <c r="D16" s="107"/>
      <c r="E16" s="107"/>
      <c r="F16" s="107"/>
      <c r="G16" s="107"/>
      <c r="H16" s="108"/>
      <c r="I16" s="109">
        <v>45658</v>
      </c>
      <c r="J16" s="110"/>
      <c r="K16" s="111" t="s">
        <v>24</v>
      </c>
      <c r="L16" s="112"/>
      <c r="M16" s="112"/>
      <c r="N16" s="112"/>
      <c r="O16" s="112"/>
      <c r="P16" s="112"/>
      <c r="Q16" s="112"/>
      <c r="R16" s="113">
        <f>NETWORKDAYS(I16,I17,B3:U12)</f>
        <v>261</v>
      </c>
      <c r="S16" s="113"/>
      <c r="T16" s="114" t="s">
        <v>25</v>
      </c>
    </row>
    <row r="17" spans="1:38" x14ac:dyDescent="0.2">
      <c r="A17" s="107" t="s">
        <v>26</v>
      </c>
      <c r="B17" s="107"/>
      <c r="C17" s="107"/>
      <c r="D17" s="107"/>
      <c r="E17" s="107"/>
      <c r="F17" s="107"/>
      <c r="G17" s="107"/>
      <c r="H17" s="108"/>
      <c r="I17" s="124">
        <v>46022</v>
      </c>
      <c r="J17" s="125"/>
      <c r="K17" s="111"/>
      <c r="L17" s="112"/>
      <c r="M17" s="112"/>
      <c r="N17" s="112"/>
      <c r="O17" s="112"/>
      <c r="P17" s="112"/>
      <c r="Q17" s="112"/>
      <c r="R17" s="113"/>
      <c r="S17" s="113"/>
      <c r="T17" s="114"/>
    </row>
    <row r="18" spans="1:38" x14ac:dyDescent="0.2">
      <c r="A18" s="107" t="s">
        <v>27</v>
      </c>
      <c r="B18" s="107"/>
      <c r="C18" s="107"/>
      <c r="D18" s="107"/>
      <c r="E18" s="107"/>
      <c r="F18" s="107"/>
      <c r="G18" s="107"/>
      <c r="H18" s="108"/>
      <c r="I18" s="126">
        <v>1</v>
      </c>
      <c r="J18" s="127"/>
    </row>
    <row r="19" spans="1:38" ht="15" customHeight="1" x14ac:dyDescent="0.2">
      <c r="A19" s="128" t="s">
        <v>28</v>
      </c>
      <c r="B19" s="128"/>
      <c r="C19" s="128"/>
      <c r="D19" s="128"/>
      <c r="E19" s="128"/>
      <c r="F19" s="128"/>
      <c r="G19" s="128"/>
      <c r="H19" s="129"/>
      <c r="I19" s="130">
        <v>25</v>
      </c>
      <c r="J19" s="131"/>
      <c r="K19" s="11" t="s">
        <v>25</v>
      </c>
      <c r="L19" s="132" t="s">
        <v>29</v>
      </c>
      <c r="M19" s="132"/>
      <c r="N19" s="132"/>
      <c r="O19" s="132"/>
      <c r="P19" s="132"/>
      <c r="Q19" s="132"/>
      <c r="R19" s="174">
        <f>I23</f>
        <v>24.931693989071039</v>
      </c>
      <c r="S19" s="175"/>
      <c r="T19" s="2" t="s">
        <v>25</v>
      </c>
    </row>
    <row r="20" spans="1:38" ht="27" customHeight="1" thickBot="1" x14ac:dyDescent="0.25">
      <c r="A20" s="31" t="s">
        <v>30</v>
      </c>
      <c r="B20" s="31"/>
      <c r="C20" s="31"/>
      <c r="D20" s="31"/>
      <c r="E20" s="31"/>
      <c r="F20" s="31"/>
      <c r="G20" s="31"/>
      <c r="H20" s="117"/>
      <c r="I20" s="118"/>
      <c r="J20" s="119"/>
      <c r="K20" s="11" t="s">
        <v>25</v>
      </c>
      <c r="R20" s="22"/>
    </row>
    <row r="21" spans="1:38" x14ac:dyDescent="0.2">
      <c r="R21" s="11"/>
      <c r="AC21" s="23"/>
      <c r="AD21" s="23"/>
    </row>
    <row r="22" spans="1:38" ht="45" customHeight="1" thickBot="1" x14ac:dyDescent="0.25">
      <c r="A22" s="120" t="s">
        <v>31</v>
      </c>
      <c r="B22" s="120"/>
      <c r="C22" s="120"/>
      <c r="D22" s="120"/>
      <c r="E22" s="120"/>
      <c r="F22" s="121"/>
      <c r="G22" s="122" t="s">
        <v>32</v>
      </c>
      <c r="H22" s="122"/>
      <c r="I22" s="122" t="s">
        <v>33</v>
      </c>
      <c r="J22" s="122"/>
      <c r="K22" s="122" t="s">
        <v>34</v>
      </c>
      <c r="L22" s="122"/>
      <c r="R22" s="11"/>
      <c r="S22" s="123" t="s">
        <v>35</v>
      </c>
      <c r="T22" s="123"/>
      <c r="U22" s="123"/>
      <c r="V22" s="123"/>
      <c r="W22" s="123"/>
      <c r="X22" s="123"/>
      <c r="Y22" s="123"/>
      <c r="Z22" s="123"/>
      <c r="AA22" s="123"/>
      <c r="AC22" s="23"/>
      <c r="AD22" s="23"/>
    </row>
    <row r="23" spans="1:38" ht="28.5" thickTop="1" x14ac:dyDescent="0.2">
      <c r="A23" s="144" t="s">
        <v>36</v>
      </c>
      <c r="B23" s="144"/>
      <c r="C23" s="144"/>
      <c r="D23" s="144"/>
      <c r="E23" s="144"/>
      <c r="F23" s="144"/>
      <c r="G23" s="145">
        <f>(I17-I16+1)/366*I18*I19*8.3</f>
        <v>206.93306010928964</v>
      </c>
      <c r="H23" s="145"/>
      <c r="I23" s="145">
        <f>G23/G29</f>
        <v>24.931693989071039</v>
      </c>
      <c r="J23" s="145"/>
      <c r="K23" s="145">
        <f>G23/8.3</f>
        <v>24.931693989071039</v>
      </c>
      <c r="L23" s="145"/>
      <c r="R23" s="11"/>
      <c r="V23" s="149">
        <f>R16*8.3*I18-G23</f>
        <v>1959.3669398907105</v>
      </c>
      <c r="W23" s="150"/>
      <c r="X23" s="151"/>
      <c r="Y23" s="155" t="s">
        <v>37</v>
      </c>
      <c r="Z23" s="114"/>
      <c r="AA23" s="141">
        <f>INT(V23)</f>
        <v>1959</v>
      </c>
      <c r="AB23" s="142"/>
      <c r="AC23" s="143"/>
      <c r="AD23" s="24" t="s">
        <v>38</v>
      </c>
    </row>
    <row r="24" spans="1:38" ht="28.5" thickBot="1" x14ac:dyDescent="0.25">
      <c r="A24" s="144" t="s">
        <v>39</v>
      </c>
      <c r="B24" s="144"/>
      <c r="C24" s="144"/>
      <c r="D24" s="144"/>
      <c r="E24" s="144"/>
      <c r="F24" s="144"/>
      <c r="G24" s="145">
        <f>I24*8.3*I18</f>
        <v>0</v>
      </c>
      <c r="H24" s="145"/>
      <c r="I24" s="145">
        <f>I20</f>
        <v>0</v>
      </c>
      <c r="J24" s="145"/>
      <c r="K24" s="145">
        <f>G24/8.3</f>
        <v>0</v>
      </c>
      <c r="L24" s="145"/>
      <c r="R24" s="11"/>
      <c r="V24" s="152"/>
      <c r="W24" s="153"/>
      <c r="X24" s="154"/>
      <c r="Y24" s="156"/>
      <c r="Z24" s="114"/>
      <c r="AA24" s="146">
        <f>(V23-ROUNDDOWN(V23,0))*60</f>
        <v>22.016393442627304</v>
      </c>
      <c r="AB24" s="147"/>
      <c r="AC24" s="148"/>
      <c r="AD24" s="24" t="s">
        <v>40</v>
      </c>
    </row>
    <row r="25" spans="1:38" ht="45" customHeight="1" thickTop="1" x14ac:dyDescent="0.2">
      <c r="A25" s="144" t="s">
        <v>41</v>
      </c>
      <c r="B25" s="144"/>
      <c r="C25" s="144"/>
      <c r="D25" s="144"/>
      <c r="E25" s="144"/>
      <c r="F25" s="144"/>
      <c r="G25" s="145">
        <f>G23+G24</f>
        <v>206.93306010928964</v>
      </c>
      <c r="H25" s="145"/>
      <c r="I25" s="145">
        <f>G25/G29</f>
        <v>24.931693989071039</v>
      </c>
      <c r="J25" s="145"/>
      <c r="K25" s="145">
        <f t="shared" ref="K25" si="0">G25/8.3</f>
        <v>24.931693989071039</v>
      </c>
      <c r="L25" s="145"/>
      <c r="R25" s="11"/>
      <c r="U25" s="133" t="s">
        <v>32</v>
      </c>
      <c r="V25" s="133"/>
      <c r="W25" s="133"/>
      <c r="X25" s="133"/>
      <c r="Y25" s="133"/>
      <c r="AC25" s="23"/>
      <c r="AD25" s="23"/>
    </row>
    <row r="26" spans="1:38" x14ac:dyDescent="0.2">
      <c r="A26" s="4"/>
      <c r="B26" s="4"/>
      <c r="C26" s="4"/>
      <c r="D26" s="4"/>
      <c r="E26" s="4"/>
      <c r="F26" s="4"/>
      <c r="G26" s="25"/>
      <c r="H26" s="25"/>
      <c r="I26" s="11"/>
    </row>
    <row r="27" spans="1:38" ht="14.25" customHeight="1" x14ac:dyDescent="0.2">
      <c r="A27" s="134" t="s">
        <v>42</v>
      </c>
      <c r="B27" s="134"/>
      <c r="C27" s="134"/>
      <c r="D27" s="134"/>
      <c r="E27" s="134"/>
      <c r="F27" s="135"/>
      <c r="G27" s="138" t="s">
        <v>43</v>
      </c>
      <c r="H27" s="138"/>
      <c r="I27" s="138"/>
      <c r="J27" s="138"/>
      <c r="K27" s="139" t="s">
        <v>44</v>
      </c>
      <c r="L27" s="139"/>
      <c r="M27" s="139"/>
      <c r="N27" s="139"/>
    </row>
    <row r="28" spans="1:38" s="27" customFormat="1" ht="32.25" customHeight="1" x14ac:dyDescent="0.25">
      <c r="A28" s="136"/>
      <c r="B28" s="136"/>
      <c r="C28" s="136"/>
      <c r="D28" s="136"/>
      <c r="E28" s="136"/>
      <c r="F28" s="137"/>
      <c r="G28" s="140" t="s">
        <v>45</v>
      </c>
      <c r="H28" s="140"/>
      <c r="I28" s="122" t="s">
        <v>46</v>
      </c>
      <c r="J28" s="122"/>
      <c r="K28" s="122" t="s">
        <v>45</v>
      </c>
      <c r="L28" s="122"/>
      <c r="M28" s="122" t="s">
        <v>46</v>
      </c>
      <c r="N28" s="122"/>
      <c r="O28" s="26"/>
      <c r="P28" s="26"/>
      <c r="Q28" s="26"/>
      <c r="R28" s="26"/>
      <c r="S28" s="26"/>
      <c r="T28" s="26"/>
      <c r="U28" s="26"/>
      <c r="V28" s="26"/>
      <c r="W28" s="26"/>
      <c r="X28" s="26"/>
      <c r="Y28" s="26"/>
      <c r="Z28" s="26"/>
      <c r="AA28" s="26"/>
      <c r="AB28" s="26"/>
      <c r="AC28" s="26"/>
      <c r="AD28" s="26"/>
      <c r="AE28" s="26"/>
      <c r="AF28" s="26"/>
      <c r="AG28" s="26"/>
      <c r="AH28" s="26"/>
      <c r="AI28" s="26"/>
      <c r="AJ28" s="26"/>
      <c r="AK28" s="26"/>
      <c r="AL28" s="26"/>
    </row>
    <row r="29" spans="1:38" ht="33.75" customHeight="1" x14ac:dyDescent="0.2">
      <c r="A29" s="144" t="s">
        <v>47</v>
      </c>
      <c r="B29" s="144"/>
      <c r="C29" s="144"/>
      <c r="D29" s="144"/>
      <c r="E29" s="144"/>
      <c r="F29" s="144"/>
      <c r="G29" s="145">
        <f>8.3*I18</f>
        <v>8.3000000000000007</v>
      </c>
      <c r="H29" s="145"/>
      <c r="I29" s="157">
        <f>G29/24</f>
        <v>0.34583333333333338</v>
      </c>
      <c r="J29" s="157"/>
      <c r="K29" s="145">
        <f>41.5*I18</f>
        <v>41.5</v>
      </c>
      <c r="L29" s="145"/>
      <c r="M29" s="157">
        <f>K29/24</f>
        <v>1.7291666666666667</v>
      </c>
      <c r="N29" s="157"/>
    </row>
    <row r="30" spans="1:38" ht="43.5" customHeight="1" x14ac:dyDescent="0.2">
      <c r="A30" s="144" t="s">
        <v>48</v>
      </c>
      <c r="B30" s="144"/>
      <c r="C30" s="144"/>
      <c r="D30" s="144"/>
      <c r="E30" s="144"/>
      <c r="F30" s="144"/>
      <c r="G30" s="145">
        <f>(V23)/(R16-I25)</f>
        <v>8.3000000000000007</v>
      </c>
      <c r="H30" s="145"/>
      <c r="I30" s="157">
        <f>G30/24</f>
        <v>0.34583333333333338</v>
      </c>
      <c r="J30" s="157"/>
      <c r="K30" s="145">
        <f>G30*5</f>
        <v>41.5</v>
      </c>
      <c r="L30" s="145"/>
      <c r="M30" s="157">
        <f t="shared" ref="M30:M31" si="1">K30/24</f>
        <v>1.7291666666666667</v>
      </c>
      <c r="N30" s="157"/>
    </row>
    <row r="31" spans="1:38" ht="28.5" customHeight="1" x14ac:dyDescent="0.2">
      <c r="A31" s="144" t="s">
        <v>49</v>
      </c>
      <c r="B31" s="144"/>
      <c r="C31" s="144"/>
      <c r="D31" s="144"/>
      <c r="E31" s="144"/>
      <c r="F31" s="144"/>
      <c r="G31" s="145">
        <f>G30-G29</f>
        <v>0</v>
      </c>
      <c r="H31" s="145"/>
      <c r="I31" s="158">
        <f>G31/24</f>
        <v>0</v>
      </c>
      <c r="J31" s="158"/>
      <c r="K31" s="145">
        <f>K30-K29</f>
        <v>0</v>
      </c>
      <c r="L31" s="159"/>
      <c r="M31" s="157">
        <f t="shared" si="1"/>
        <v>0</v>
      </c>
      <c r="N31" s="157"/>
    </row>
    <row r="32" spans="1:38" x14ac:dyDescent="0.2">
      <c r="A32" s="4"/>
      <c r="B32" s="4"/>
      <c r="C32" s="4"/>
      <c r="D32" s="4"/>
      <c r="E32" s="4"/>
      <c r="F32" s="4"/>
      <c r="G32" s="25"/>
      <c r="H32" s="25"/>
      <c r="I32" s="11"/>
    </row>
  </sheetData>
  <mergeCells count="195">
    <mergeCell ref="V11:W11"/>
    <mergeCell ref="X11:Y11"/>
    <mergeCell ref="V12:W12"/>
    <mergeCell ref="X12:Y12"/>
    <mergeCell ref="V8:W8"/>
    <mergeCell ref="X8:Y8"/>
    <mergeCell ref="V9:W9"/>
    <mergeCell ref="X9:Y9"/>
    <mergeCell ref="V10:W10"/>
    <mergeCell ref="X10:Y10"/>
    <mergeCell ref="V5:W5"/>
    <mergeCell ref="X5:Y5"/>
    <mergeCell ref="V6:W6"/>
    <mergeCell ref="X6:Y6"/>
    <mergeCell ref="V7:W7"/>
    <mergeCell ref="X7:Y7"/>
    <mergeCell ref="V2:W2"/>
    <mergeCell ref="X2:Y2"/>
    <mergeCell ref="V3:W3"/>
    <mergeCell ref="X3:Y3"/>
    <mergeCell ref="V4:W4"/>
    <mergeCell ref="X4:Y4"/>
    <mergeCell ref="A30:F30"/>
    <mergeCell ref="G30:H30"/>
    <mergeCell ref="I30:J30"/>
    <mergeCell ref="K30:L30"/>
    <mergeCell ref="M30:N30"/>
    <mergeCell ref="A31:F31"/>
    <mergeCell ref="G31:H31"/>
    <mergeCell ref="I31:J31"/>
    <mergeCell ref="K31:L31"/>
    <mergeCell ref="M31:N31"/>
    <mergeCell ref="A29:F29"/>
    <mergeCell ref="G29:H29"/>
    <mergeCell ref="I29:J29"/>
    <mergeCell ref="K29:L29"/>
    <mergeCell ref="M29:N29"/>
    <mergeCell ref="A25:F25"/>
    <mergeCell ref="G25:H25"/>
    <mergeCell ref="I25:J25"/>
    <mergeCell ref="K25:L25"/>
    <mergeCell ref="U25:Y25"/>
    <mergeCell ref="A27:F28"/>
    <mergeCell ref="G27:J27"/>
    <mergeCell ref="K27:N27"/>
    <mergeCell ref="G28:H28"/>
    <mergeCell ref="I28:J28"/>
    <mergeCell ref="AA23:AC23"/>
    <mergeCell ref="A24:F24"/>
    <mergeCell ref="G24:H24"/>
    <mergeCell ref="I24:J24"/>
    <mergeCell ref="K24:L24"/>
    <mergeCell ref="AA24:AC24"/>
    <mergeCell ref="A23:F23"/>
    <mergeCell ref="G23:H23"/>
    <mergeCell ref="I23:J23"/>
    <mergeCell ref="K23:L23"/>
    <mergeCell ref="V23:X24"/>
    <mergeCell ref="Y23:Z24"/>
    <mergeCell ref="K28:L28"/>
    <mergeCell ref="M28:N28"/>
    <mergeCell ref="A22:F22"/>
    <mergeCell ref="G22:H22"/>
    <mergeCell ref="I22:J22"/>
    <mergeCell ref="K22:L22"/>
    <mergeCell ref="S22:AA22"/>
    <mergeCell ref="I17:J17"/>
    <mergeCell ref="A18:H18"/>
    <mergeCell ref="I18:J18"/>
    <mergeCell ref="A19:H19"/>
    <mergeCell ref="I19:J19"/>
    <mergeCell ref="L19:Q19"/>
    <mergeCell ref="C14:G14"/>
    <mergeCell ref="A16:H16"/>
    <mergeCell ref="I16:J16"/>
    <mergeCell ref="K16:Q17"/>
    <mergeCell ref="R16:S17"/>
    <mergeCell ref="T16:T17"/>
    <mergeCell ref="A17:H17"/>
    <mergeCell ref="R19:S19"/>
    <mergeCell ref="A20:H20"/>
    <mergeCell ref="I20:J20"/>
    <mergeCell ref="T11:U11"/>
    <mergeCell ref="B12:C12"/>
    <mergeCell ref="D12:E12"/>
    <mergeCell ref="F12:G12"/>
    <mergeCell ref="H12:I12"/>
    <mergeCell ref="J12:K12"/>
    <mergeCell ref="L12:M12"/>
    <mergeCell ref="N12:O12"/>
    <mergeCell ref="P12:Q12"/>
    <mergeCell ref="R12:S12"/>
    <mergeCell ref="T12:U12"/>
    <mergeCell ref="B11:C11"/>
    <mergeCell ref="D11:E11"/>
    <mergeCell ref="F11:G11"/>
    <mergeCell ref="H11:I11"/>
    <mergeCell ref="J11:K11"/>
    <mergeCell ref="L11:M11"/>
    <mergeCell ref="N11:O11"/>
    <mergeCell ref="P11:Q11"/>
    <mergeCell ref="R11:S11"/>
    <mergeCell ref="T9:U9"/>
    <mergeCell ref="B10:C10"/>
    <mergeCell ref="D10:E10"/>
    <mergeCell ref="F10:G10"/>
    <mergeCell ref="H10:I10"/>
    <mergeCell ref="J10:K10"/>
    <mergeCell ref="L10:M10"/>
    <mergeCell ref="N10:O10"/>
    <mergeCell ref="P10:Q10"/>
    <mergeCell ref="R10:S10"/>
    <mergeCell ref="T10:U10"/>
    <mergeCell ref="B9:C9"/>
    <mergeCell ref="D9:E9"/>
    <mergeCell ref="F9:G9"/>
    <mergeCell ref="H9:I9"/>
    <mergeCell ref="J9:K9"/>
    <mergeCell ref="L9:M9"/>
    <mergeCell ref="N9:O9"/>
    <mergeCell ref="P9:Q9"/>
    <mergeCell ref="R9:S9"/>
    <mergeCell ref="T7:U7"/>
    <mergeCell ref="B8:C8"/>
    <mergeCell ref="D8:E8"/>
    <mergeCell ref="F8:G8"/>
    <mergeCell ref="H8:I8"/>
    <mergeCell ref="J8:K8"/>
    <mergeCell ref="L8:M8"/>
    <mergeCell ref="N8:O8"/>
    <mergeCell ref="P8:Q8"/>
    <mergeCell ref="R8:S8"/>
    <mergeCell ref="T8:U8"/>
    <mergeCell ref="B7:C7"/>
    <mergeCell ref="D7:E7"/>
    <mergeCell ref="F7:G7"/>
    <mergeCell ref="H7:I7"/>
    <mergeCell ref="J7:K7"/>
    <mergeCell ref="L7:M7"/>
    <mergeCell ref="N7:O7"/>
    <mergeCell ref="P7:Q7"/>
    <mergeCell ref="R7:S7"/>
    <mergeCell ref="R5:S5"/>
    <mergeCell ref="T5:U5"/>
    <mergeCell ref="B6:C6"/>
    <mergeCell ref="D6:E6"/>
    <mergeCell ref="F6:G6"/>
    <mergeCell ref="H6:I6"/>
    <mergeCell ref="J6:K6"/>
    <mergeCell ref="L6:M6"/>
    <mergeCell ref="N6:O6"/>
    <mergeCell ref="P6:Q6"/>
    <mergeCell ref="R6:S6"/>
    <mergeCell ref="T6:U6"/>
    <mergeCell ref="A5:A6"/>
    <mergeCell ref="B5:C5"/>
    <mergeCell ref="D5:E5"/>
    <mergeCell ref="F5:G5"/>
    <mergeCell ref="H5:I5"/>
    <mergeCell ref="J5:K5"/>
    <mergeCell ref="L5:M5"/>
    <mergeCell ref="N5:O5"/>
    <mergeCell ref="P5:Q5"/>
    <mergeCell ref="R3:S3"/>
    <mergeCell ref="T3:U3"/>
    <mergeCell ref="B4:C4"/>
    <mergeCell ref="D4:E4"/>
    <mergeCell ref="F4:G4"/>
    <mergeCell ref="H4:I4"/>
    <mergeCell ref="J4:K4"/>
    <mergeCell ref="L4:M4"/>
    <mergeCell ref="N4:O4"/>
    <mergeCell ref="P4:Q4"/>
    <mergeCell ref="R4:S4"/>
    <mergeCell ref="T4:U4"/>
    <mergeCell ref="A3:A4"/>
    <mergeCell ref="B3:C3"/>
    <mergeCell ref="D3:E3"/>
    <mergeCell ref="F3:G3"/>
    <mergeCell ref="H3:I3"/>
    <mergeCell ref="J3:K3"/>
    <mergeCell ref="L3:M3"/>
    <mergeCell ref="N3:O3"/>
    <mergeCell ref="P3:Q3"/>
    <mergeCell ref="B1:U1"/>
    <mergeCell ref="B2:C2"/>
    <mergeCell ref="D2:E2"/>
    <mergeCell ref="F2:G2"/>
    <mergeCell ref="H2:I2"/>
    <mergeCell ref="J2:K2"/>
    <mergeCell ref="L2:M2"/>
    <mergeCell ref="N2:O2"/>
    <mergeCell ref="P2:Q2"/>
    <mergeCell ref="R2:S2"/>
    <mergeCell ref="T2:U2"/>
  </mergeCells>
  <dataValidations count="3">
    <dataValidation allowBlank="1" showInputMessage="1" showErrorMessage="1" prompt="Le droit aux vacances est de 25 jours par année jusqu'à l'âge de 59 ans puis 30 jours dès l'âge de 60 ans (RLPers art. 64)" sqref="I19:J19" xr:uid="{71B398CA-8A33-4741-8835-D4C6F5E21224}"/>
    <dataValidation allowBlank="1" showInputMessage="1" showErrorMessage="1" prompt="Pour calculer le nombre d'heures dues pour l'année entière, il faut indiquer le 1 janvier comme date de début de contrat (exemple : 01.01.2015) et le 31 décembre comme date de fin de contrat (exemple : 31.12.2015)" sqref="I16:J17" xr:uid="{4840F263-5435-49E5-80DB-646F542CCD0B}"/>
    <dataValidation allowBlank="1" showInputMessage="1" showErrorMessage="1" prompt="il est nécessaire d'estimer le nombre de jours de congé supplémentaire souhaités pour la période sélectionnée._x000a_Le solde de vacances/congés pour la période sélectionnée est affiché dans le tableau récapitulatif." sqref="I20:J20" xr:uid="{B2E0C55F-31BE-4B6F-8F91-FEDE7534717F}"/>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Informations</vt:lpstr>
      <vt:lpstr>Année non bissextiles</vt:lpstr>
      <vt:lpstr>Années bissextiles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Labarre Florian</dc:creator>
  <cp:lastModifiedBy>Lydia Jaillet</cp:lastModifiedBy>
  <dcterms:created xsi:type="dcterms:W3CDTF">2024-06-28T12:26:28Z</dcterms:created>
  <dcterms:modified xsi:type="dcterms:W3CDTF">2024-07-24T13:39:07Z</dcterms:modified>
</cp:coreProperties>
</file>